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491e8cd3-ae25-4195-a38b-0d05e3bada23\"/>
    </mc:Choice>
  </mc:AlternateContent>
  <xr:revisionPtr revIDLastSave="0" documentId="8_{EB410C99-09A1-40E3-89B8-C60EAAA30C64}" xr6:coauthVersionLast="47" xr6:coauthVersionMax="47" xr10:uidLastSave="{00000000-0000-0000-0000-000000000000}"/>
  <bookViews>
    <workbookView xWindow="-120" yWindow="-120" windowWidth="19440" windowHeight="10440" tabRatio="738" xr2:uid="{00000000-000D-0000-FFFF-FFFF00000000}"/>
  </bookViews>
  <sheets>
    <sheet name="Index" sheetId="9" r:id="rId1"/>
    <sheet name="General Info" sheetId="1" r:id="rId2"/>
    <sheet name="Financial Results" sheetId="2" r:id="rId3"/>
    <sheet name="Taxonomy" sheetId="7" state="hidden" r:id="rId4"/>
    <sheet name="Asset Liabilities" sheetId="11" state="hidden" r:id="rId5"/>
    <sheet name="TextBlock" sheetId="8" state="hidden" r:id="rId6"/>
    <sheet name="Segment" sheetId="5" r:id="rId7"/>
    <sheet name="OCI" sheetId="10" r:id="rId8"/>
    <sheet name="Cash Flow Direct" sheetId="16" state="hidden" r:id="rId9"/>
    <sheet name="Cash Flow Indirect" sheetId="17"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9" i="17" l="1"/>
  <c r="F9" i="16"/>
  <c r="G12" i="5" l="1"/>
  <c r="F12" i="1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R89" i="17"/>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69" i="11"/>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80" i="11"/>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<sst xmlns="http://schemas.openxmlformats.org/spreadsheetml/2006/main" count="1962" uniqueCount="842">
  <si>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</si>
  <si>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</si>
  <si>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</si>
  <si>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</si>
  <si>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</si>
  <si>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</si>
  <si>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</si>
  <si>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</si>
  <si>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</si>
  <si>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</si>
  <si>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</si>
  <si>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</si>
  <si>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</si>
  <si>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</si>
  <si>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</si>
  <si>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</si>
  <si>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</si>
  <si>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</si>
  <si>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</si>
  <si>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</si>
  <si>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</si>
  <si>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</si>
  <si>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</si>
  <si>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</si>
  <si>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</si>
  <si>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</si>
  <si>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</si>
  <si>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</si>
  <si>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</si>
  <si>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</si>
  <si>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</si>
  <si>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</si>
  <si>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</si>
  <si>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</si>
  <si>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</si>
  <si>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</si>
  <si>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</si>
  <si>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</si>
  <si>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</si>
  <si>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</si>
  <si>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</si>
  <si>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</si>
  <si>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</si>
  <si>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</si>
  <si>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</si>
  <si>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</si>
  <si>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</si>
  <si>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</si>
  <si>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</si>
  <si>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</si>
  <si>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</si>
  <si>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</si>
  <si>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</si>
  <si>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</si>
  <si>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</si>
  <si>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</si>
  <si>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</si>
  <si>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</si>
  <si>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</si>
  <si>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</si>
  <si>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</si>
  <si>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</si>
  <si>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</si>
  <si>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</si>
  <si>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</si>
  <si>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</si>
  <si>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</si>
  <si>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</si>
  <si>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</si>
  <si>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</si>
  <si>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</si>
  <si>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</si>
  <si>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</si>
  <si>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</si>
  <si>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</si>
  <si>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</si>
  <si>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</si>
  <si>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</si>
  <si>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</si>
  <si>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</si>
  <si>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</si>
  <si>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</si>
  <si>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</si>
  <si>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</si>
  <si>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</si>
  <si>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</si>
  <si>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</si>
  <si>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</si>
  <si>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</si>
  <si>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</si>
  <si>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</si>
  <si>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</si>
  <si>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</si>
  <si>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</si>
  <si>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</si>
  <si>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</si>
  <si>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</si>
  <si>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</si>
  <si>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</si>
  <si>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</si>
  <si>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</si>
  <si>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</si>
  <si>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</si>
  <si>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</si>
  <si>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</si>
  <si>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</si>
  <si>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</si>
  <si>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</si>
  <si>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</si>
  <si>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</si>
  <si>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</si>
  <si>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</si>
  <si>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</si>
  <si>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</si>
  <si>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</si>
  <si>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</si>
  <si>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</si>
  <si>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</si>
  <si>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</si>
  <si>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</si>
  <si>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</si>
  <si>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</si>
  <si>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</si>
  <si>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</si>
  <si>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</si>
  <si>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</si>
  <si>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</si>
  <si>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</si>
  <si>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</si>
  <si>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</si>
  <si>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</si>
  <si>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</si>
  <si>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</si>
  <si>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</si>
  <si>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</si>
  <si>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</si>
  <si>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</si>
  <si>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</si>
  <si>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</si>
  <si>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</si>
  <si>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</si>
  <si>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</si>
  <si>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</si>
  <si>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</si>
  <si>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</si>
  <si>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</si>
  <si>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</si>
  <si>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</si>
  <si>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</si>
  <si>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</si>
  <si>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</si>
  <si>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</si>
  <si>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</si>
  <si>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</si>
  <si>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</si>
  <si>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</si>
  <si>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</si>
  <si>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</si>
  <si>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</si>
  <si>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</si>
  <si>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</si>
  <si>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</si>
  <si>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</si>
  <si>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</si>
  <si>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</si>
  <si>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</si>
  <si>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</si>
  <si>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</si>
  <si>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</si>
  <si>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</si>
  <si>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</si>
  <si>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</si>
  <si>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</si>
  <si>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</si>
  <si>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</si>
  <si>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</si>
  <si>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</si>
  <si>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</si>
  <si>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</si>
  <si>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</si>
  <si>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</si>
  <si>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</si>
  <si>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</si>
  <si>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</si>
  <si>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</si>
  <si>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</si>
  <si>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</si>
  <si>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</si>
  <si>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</si>
  <si>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</si>
  <si>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</si>
  <si>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</si>
  <si>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</si>
  <si>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</si>
  <si>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</si>
  <si>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</si>
  <si>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</si>
  <si>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</si>
  <si>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</si>
  <si>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</si>
  <si>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</si>
  <si>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</si>
  <si>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</si>
  <si>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</si>
  <si>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</si>
  <si>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</si>
  <si>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</si>
  <si>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</si>
  <si>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</si>
  <si>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</si>
  <si>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</si>
  <si>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</si>
  <si>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</si>
  <si>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</si>
  <si>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</si>
  <si>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</si>
  <si>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</si>
  <si>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</si>
  <si>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</si>
  <si>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</si>
  <si>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</si>
  <si>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</si>
  <si>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</si>
  <si>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</si>
  <si>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</si>
  <si>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</si>
  <si>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</si>
  <si>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</si>
  <si>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</si>
  <si>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</si>
  <si>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</si>
  <si>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</si>
  <si>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</si>
  <si>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</si>
  <si>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</si>
  <si>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</si>
  <si>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</si>
  <si>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</si>
  <si>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</si>
  <si>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</si>
  <si>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</si>
  <si>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</si>
  <si>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</si>
  <si>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</si>
  <si>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</si>
  <si>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</si>
  <si>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</si>
  <si>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</si>
  <si>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</si>
  <si>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</si>
  <si>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</si>
  <si>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</si>
  <si>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</si>
  <si>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</si>
  <si>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</si>
  <si>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</si>
  <si>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</si>
  <si>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</si>
  <si>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</si>
  <si>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</si>
  <si>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</si>
  <si>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</si>
  <si>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</si>
  <si>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</si>
  <si>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</si>
  <si>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</si>
  <si>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</si>
  <si>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</si>
  <si>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</si>
  <si>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</si>
  <si>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</si>
  <si>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</si>
  <si>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</si>
  <si>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</si>
  <si>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</si>
  <si>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</si>
  <si>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</si>
  <si>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</si>
  <si>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</si>
  <si>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</si>
  <si>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</si>
  <si>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</si>
  <si>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</si>
  <si>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</si>
  <si>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</si>
  <si>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</si>
  <si>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</si>
  <si>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</si>
  <si>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</si>
  <si>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</si>
  <si>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</si>
  <si>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</si>
  <si>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</si>
  <si>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</si>
  <si>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</si>
  <si>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</si>
  <si>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</si>
  <si>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</si>
  <si>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</si>
  <si>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</si>
  <si>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</si>
  <si>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</si>
  <si>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</si>
  <si>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</si>
  <si>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</si>
  <si>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</si>
  <si>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</si>
  <si>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</si>
  <si>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</si>
  <si>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</si>
  <si>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</si>
  <si>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</si>
  <si>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</si>
  <si>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</si>
  <si>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</si>
  <si>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</si>
  <si>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</si>
  <si>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</si>
  <si>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</si>
  <si>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</si>
  <si>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</si>
  <si>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</si>
  <si>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</si>
  <si>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</si>
  <si>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</si>
  <si>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</si>
  <si>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</si>
  <si>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</si>
  <si>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</si>
  <si>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</si>
  <si>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</si>
  <si>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</si>
  <si>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</si>
  <si>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</si>
  <si>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</si>
  <si>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</si>
  <si>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</si>
  <si>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</si>
  <si>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</si>
  <si>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</si>
  <si>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</si>
  <si>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</si>
  <si>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</si>
  <si>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</si>
  <si>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</si>
  <si>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</si>
  <si>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</si>
  <si>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</si>
  <si>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</si>
  <si>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</si>
  <si>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</si>
  <si>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</si>
  <si>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</si>
  <si>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</si>
  <si>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</si>
  <si>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</si>
  <si>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</si>
  <si>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</si>
  <si>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</si>
  <si>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</si>
  <si>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</si>
  <si>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</si>
  <si>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</si>
  <si>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</si>
  <si>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</si>
  <si>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</si>
  <si>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</si>
  <si>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</si>
  <si>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</si>
  <si>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</si>
  <si>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</si>
  <si>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</si>
  <si>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</si>
  <si>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</si>
  <si>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</si>
  <si>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</si>
  <si>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</si>
  <si>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</si>
  <si>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</si>
  <si>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</si>
  <si>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</si>
  <si>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</si>
  <si>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</si>
  <si>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</si>
  <si>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</si>
  <si>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</si>
  <si>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</si>
  <si>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</si>
  <si>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</si>
  <si>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</si>
  <si>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</si>
  <si>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</si>
  <si>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</si>
  <si>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</si>
  <si>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</si>
  <si>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</si>
  <si>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</si>
  <si>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</si>
  <si>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</si>
  <si>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</si>
  <si>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</si>
  <si>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</si>
  <si>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</si>
  <si>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</si>
  <si>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</si>
  <si>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</si>
  <si>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</si>
  <si>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</si>
  <si>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</si>
  <si>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</si>
  <si>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</si>
  <si>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</si>
  <si>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</si>
  <si>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</si>
  <si>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</si>
  <si>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</si>
  <si>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</si>
  <si>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</si>
  <si>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</si>
  <si>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</si>
  <si>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</si>
  <si>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</si>
  <si>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</si>
  <si>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</si>
  <si>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</si>
  <si>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</si>
  <si>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</si>
  <si>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</si>
  <si>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</si>
  <si>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</si>
  <si>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</si>
  <si>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</si>
  <si>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</si>
  <si>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</si>
  <si>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</si>
  <si>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</si>
  <si>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</si>
  <si>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</si>
  <si>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</si>
  <si>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</si>
  <si>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</si>
  <si>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</si>
  <si>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</si>
  <si>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</si>
  <si>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</si>
  <si>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</si>
  <si>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</si>
  <si>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</si>
  <si>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</si>
  <si>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</si>
  <si>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</si>
  <si>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</si>
  <si>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</si>
  <si>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</si>
  <si>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</si>
  <si>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</si>
  <si>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</si>
  <si>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</si>
  <si>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</si>
  <si>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</si>
  <si>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</si>
  <si>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</si>
  <si>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</si>
  <si>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</si>
  <si>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</si>
  <si>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</si>
  <si>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</si>
  <si>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</si>
  <si>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</si>
  <si>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</si>
  <si>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</si>
  <si>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</si>
  <si>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</si>
  <si>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</si>
  <si>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</si>
  <si>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</si>
  <si>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</si>
  <si>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</si>
  <si>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</si>
  <si>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</si>
  <si>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</si>
  <si>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</si>
  <si>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</si>
  <si>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</si>
  <si>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</si>
  <si>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</si>
  <si>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</si>
  <si>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</si>
  <si>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</si>
  <si>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</si>
  <si>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</si>
  <si>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</si>
  <si>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</si>
  <si>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</si>
  <si>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</si>
  <si>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</si>
  <si>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</si>
  <si>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</si>
  <si>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</si>
  <si>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</si>
  <si>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</si>
  <si>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</si>
  <si>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</si>
  <si>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</si>
  <si>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</si>
  <si>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</si>
  <si>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</si>
  <si>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</si>
  <si>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</si>
  <si>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</si>
  <si>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</si>
  <si>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</si>
  <si>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</si>
  <si>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</si>
  <si>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</si>
  <si>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</si>
  <si>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</si>
  <si>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</si>
  <si>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</si>
  <si>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</si>
  <si>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</si>
  <si>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</si>
  <si>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</si>
  <si>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</si>
  <si>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</si>
  <si>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</si>
  <si>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</si>
  <si>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</si>
  <si>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</si>
  <si>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</si>
  <si>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</si>
  <si>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</si>
  <si>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</si>
  <si>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</si>
  <si>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</si>
  <si>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</si>
  <si>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</si>
  <si>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</si>
  <si>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</si>
  <si>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</si>
  <si>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</si>
  <si>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</si>
  <si>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</si>
  <si>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</si>
  <si>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</si>
  <si>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</si>
  <si>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</si>
  <si>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</si>
  <si>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</si>
  <si>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</si>
  <si>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</si>
  <si>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</si>
  <si>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</si>
  <si>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</si>
  <si>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</si>
  <si>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</si>
  <si>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</si>
  <si>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</si>
  <si>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</si>
  <si>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</si>
  <si>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</si>
  <si>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</si>
  <si>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</si>
  <si>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</si>
  <si>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</si>
  <si>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</si>
  <si>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</si>
  <si>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</si>
  <si>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</si>
  <si>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</si>
  <si>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</si>
  <si>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</si>
  <si>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</si>
  <si>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</si>
  <si>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</si>
  <si>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</si>
  <si>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</si>
  <si>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</si>
  <si>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</si>
  <si>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</si>
  <si>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</si>
  <si>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</si>
  <si>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</si>
  <si>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</si>
  <si>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</si>
  <si>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</si>
  <si>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</si>
  <si>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</si>
  <si>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</si>
  <si>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</si>
  <si>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</si>
  <si>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</si>
  <si>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</si>
  <si>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</si>
  <si>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</si>
  <si>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</si>
  <si>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</si>
  <si>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</si>
  <si>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</si>
  <si>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</si>
  <si>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</si>
  <si>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</si>
  <si>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</si>
  <si>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</si>
  <si>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</si>
  <si>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</si>
  <si>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</si>
  <si>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</si>
  <si>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</si>
  <si>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</si>
  <si>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</si>
  <si>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</si>
  <si>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</si>
  <si>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</si>
  <si>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</si>
  <si>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</si>
  <si>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</si>
  <si>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</si>
  <si>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</si>
  <si>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</si>
  <si>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</si>
  <si>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</si>
  <si>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</si>
  <si>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</si>
  <si>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</si>
  <si>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</si>
  <si>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</si>
  <si>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</si>
  <si>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</si>
  <si>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</si>
  <si>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</si>
  <si>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</si>
  <si>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</si>
  <si>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</si>
  <si>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</si>
  <si>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</si>
  <si>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</si>
  <si>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</si>
  <si>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</si>
  <si>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</si>
  <si>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</si>
  <si>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</si>
  <si>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</si>
  <si>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</si>
  <si>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</si>
  <si>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</si>
  <si>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</si>
  <si>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</si>
  <si>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</si>
  <si>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</si>
  <si>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</si>
  <si>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</si>
  <si>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</si>
  <si>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</si>
  <si>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</si>
  <si>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</si>
  <si>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</si>
  <si>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</si>
  <si>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</si>
  <si>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</si>
  <si>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</si>
  <si>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</si>
  <si>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</si>
  <si>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</si>
  <si>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</si>
  <si>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</si>
  <si>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</si>
  <si>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</si>
  <si>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</si>
  <si>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</si>
  <si>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</si>
  <si>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</si>
  <si>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</si>
  <si>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</si>
  <si>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</si>
  <si>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</si>
  <si>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</si>
  <si>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</si>
  <si>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</si>
  <si>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</si>
  <si>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</si>
  <si>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</si>
  <si>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</si>
  <si>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</si>
  <si>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</si>
  <si>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</si>
  <si>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</si>
  <si>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</si>
  <si>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</si>
  <si>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</si>
  <si>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</si>
  <si>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</si>
  <si>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</si>
  <si>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</si>
  <si>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</si>
  <si>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</si>
  <si>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</si>
  <si>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</si>
  <si>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</si>
  <si>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</si>
  <si>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</si>
  <si>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</si>
  <si>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</si>
  <si>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</si>
  <si>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</si>
  <si>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</si>
  <si>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</si>
  <si>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</si>
  <si>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</si>
  <si>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</si>
  <si>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</si>
  <si>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</si>
  <si>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</si>
  <si>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</si>
  <si>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</si>
  <si>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</si>
  <si>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</si>
  <si>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</si>
  <si>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</si>
  <si>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</si>
  <si>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</si>
  <si>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</si>
  <si>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</si>
  <si>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</si>
  <si>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</si>
  <si>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</si>
  <si>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</si>
  <si>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</si>
  <si>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</si>
  <si>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</si>
  <si>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</si>
  <si>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</si>
  <si>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</si>
  <si>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</si>
  <si>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</si>
  <si>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</si>
  <si>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</si>
  <si>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</si>
  <si>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</si>
  <si>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</si>
  <si>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</si>
  <si>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</si>
  <si>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</si>
  <si>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</si>
  <si>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</si>
  <si>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</si>
  <si>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</si>
  <si>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</si>
  <si>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</si>
  <si>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</si>
  <si>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</si>
  <si>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</si>
  <si>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</si>
  <si>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</si>
  <si>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</si>
  <si>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</si>
  <si>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</si>
  <si>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</si>
  <si>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</si>
  <si>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</si>
  <si>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</si>
  <si>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</si>
  <si>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</si>
  <si>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</si>
  <si>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</si>
  <si>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</si>
  <si>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</si>
  <si>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</si>
  <si>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</si>
  <si>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</si>
  <si>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</si>
  <si>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</si>
  <si>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Half year ended        (dd-mm-yyyy)</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</si>
  <si>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</si>
  <si>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</si>
  <si>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</si>
  <si>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</si>
  <si>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</si>
  <si>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</si>
  <si>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</si>
  <si>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</si>
  <si>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</si>
  <si>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</si>
  <si>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</si>
  <si>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</si>
  <si>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</si>
  <si>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</si>
  <si>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</si>
  <si>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</si>
  <si>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</si>
  <si>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</si>
  <si>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</si>
  <si>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</si>
  <si>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</si>
  <si>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</si>
  <si>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</si>
  <si>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</si>
  <si>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</si>
  <si>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</si>
  <si>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</si>
  <si>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</si>
  <si>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</si>
  <si>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</si>
  <si>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</si>
  <si>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</si>
  <si>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</si>
  <si>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</si>
  <si>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</si>
  <si>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</si>
  <si>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</si>
  <si>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</si>
  <si>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</si>
  <si>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</si>
  <si>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</si>
  <si>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</si>
  <si>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</si>
  <si>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</si>
  <si>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</si>
  <si>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</si>
  <si>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</si>
  <si>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</si>
  <si>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</si>
  <si>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</si>
  <si>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</si>
  <si>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</si>
  <si>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</si>
  <si>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</si>
  <si>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</si>
  <si>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</si>
  <si>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</si>
  <si>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</si>
  <si>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</si>
  <si>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</si>
  <si>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TECHNO-BUILD LIMITED</t>
  </si>
  <si>
    <t>01-10-2020</t>
  </si>
  <si>
    <t>31-12-2020</t>
  </si>
  <si>
    <t>NA</t>
  </si>
  <si>
    <t>29-01-2022</t>
  </si>
  <si>
    <t>01-10-2021</t>
  </si>
  <si>
    <t>01-04-2021</t>
  </si>
  <si>
    <t>31-12-2021</t>
  </si>
  <si>
    <t>OTHER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</si>
</sst>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5">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507">
    <xf numFmtId="0" fontId="0" fillId="0" borderId="0" xfId="0"/>
    <xf numFmtId="0" fontId="2" fillId="0" borderId="5" xfId="0" applyFont="1" applyFill="1" applyBorder="1" applyAlignment="1" applyProtection="1">
      <alignment horizontal="right" vertical="center"/>
      <protection hidden="1"/>
    </xf>
    <xf numFmtId="49" fontId="0" fillId="3" borderId="1" xfId="0" applyNumberFormat="1" applyFont="1" applyFill="1" applyBorder="1" applyAlignment="1" applyProtection="1">
      <alignment horizontal="center" vertical="center"/>
      <protection hidden="1"/>
    </xf>
    <xf numFmtId="165" fontId="0" fillId="6" borderId="1" xfId="0" applyNumberFormat="1" applyFon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3" borderId="2" xfId="0" applyNumberFormat="1" applyFont="1" applyFill="1" applyBorder="1" applyProtection="1">
      <protection locked="0"/>
    </xf>
    <xf numFmtId="0" fontId="0" fillId="0" borderId="0" xfId="0" applyFont="1"/>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on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ont="1" applyFill="1" applyBorder="1" applyAlignment="1" applyProtection="1">
      <alignment horizontal="center" vertical="center"/>
      <protection hidden="1"/>
    </xf>
    <xf numFmtId="0" fontId="0" fillId="5" borderId="4" xfId="0" applyFont="1" applyFill="1" applyBorder="1" applyAlignment="1" applyProtection="1">
      <alignment horizontal="center" vertical="center"/>
      <protection hidden="1"/>
    </xf>
    <xf numFmtId="0" fontId="0" fillId="4" borderId="1" xfId="0" applyFont="1" applyFill="1" applyBorder="1" applyAlignment="1" applyProtection="1">
      <alignment horizontal="center" vertical="center"/>
      <protection hidden="1"/>
    </xf>
    <xf numFmtId="0" fontId="0" fillId="5" borderId="9" xfId="0" applyFont="1" applyFill="1" applyBorder="1" applyAlignment="1" applyProtection="1">
      <alignment horizontal="center" vertical="center"/>
      <protection hidden="1"/>
    </xf>
    <xf numFmtId="0" fontId="0" fillId="4" borderId="1" xfId="0" applyFont="1" applyFill="1" applyBorder="1" applyProtection="1">
      <protection hidden="1"/>
    </xf>
    <xf numFmtId="0" fontId="0" fillId="5" borderId="7"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0" fillId="4" borderId="1" xfId="0" applyFill="1" applyBorder="1" applyProtection="1">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1" fillId="4" borderId="1" xfId="0" applyFont="1" applyFill="1" applyBorder="1" applyAlignment="1" applyProtection="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Font="1" applyBorder="1" applyAlignment="1">
      <alignment horizontal="center" vertical="center"/>
    </xf>
    <xf numFmtId="0" fontId="1" fillId="4" borderId="1" xfId="0" applyFont="1" applyFill="1" applyBorder="1" applyAlignment="1" applyProtection="1">
      <alignment horizontal="left" wrapText="1"/>
      <protection hidden="1"/>
    </xf>
    <xf numFmtId="0" fontId="0" fillId="0" borderId="1" xfId="0" applyBorder="1" applyAlignment="1">
      <alignment horizontal="center" vertical="center"/>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5" borderId="2" xfId="0" applyFont="1"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ont="1" applyFill="1" applyBorder="1" applyAlignment="1" applyProtection="1">
      <alignment horizontal="center" vertical="center" wrapText="1"/>
      <protection hidden="1"/>
    </xf>
    <xf numFmtId="49" fontId="0" fillId="0" borderId="0" xfId="0" applyNumberFormat="1"/>
    <xf numFmtId="0" fontId="0" fillId="0" borderId="0" xfId="0" applyFill="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Border="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4" xfId="0" applyNumberFormat="1" applyFont="1" applyFill="1" applyBorder="1" applyProtection="1">
      <protection locked="0"/>
    </xf>
    <xf numFmtId="165" fontId="0" fillId="3" borderId="3" xfId="0" applyNumberFormat="1" applyFont="1" applyFill="1" applyBorder="1" applyProtection="1">
      <protection locked="0"/>
    </xf>
    <xf numFmtId="165" fontId="0" fillId="3" borderId="13" xfId="0" applyNumberFormat="1" applyFont="1" applyFill="1" applyBorder="1" applyProtection="1">
      <protection locked="0"/>
    </xf>
    <xf numFmtId="165" fontId="0" fillId="3" borderId="1" xfId="0" applyNumberFormat="1" applyFon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0" fontId="0" fillId="4" borderId="1" xfId="0" applyFont="1" applyFill="1" applyBorder="1" applyAlignment="1" applyProtection="1">
      <alignment horizontal="right" wrapText="1" indent="1"/>
      <protection hidden="1"/>
    </xf>
    <xf numFmtId="0" fontId="0" fillId="5" borderId="2" xfId="0" applyFont="1" applyFill="1" applyBorder="1" applyAlignment="1" applyProtection="1">
      <alignment horizontal="center"/>
      <protection hidden="1"/>
    </xf>
    <xf numFmtId="0" fontId="0" fillId="5" borderId="3" xfId="0" applyFont="1" applyFill="1" applyBorder="1" applyAlignment="1" applyProtection="1">
      <alignment horizontal="center"/>
      <protection hidden="1"/>
    </xf>
    <xf numFmtId="0" fontId="0" fillId="5" borderId="4" xfId="0" applyFont="1" applyFill="1" applyBorder="1" applyAlignment="1" applyProtection="1">
      <alignment horizontal="center"/>
      <protection hidden="1"/>
    </xf>
    <xf numFmtId="14" fontId="0" fillId="4" borderId="1" xfId="0" applyNumberFormat="1" applyFont="1" applyFill="1" applyBorder="1" applyAlignment="1" applyProtection="1">
      <alignment horizontal="center" vertical="center"/>
      <protection hidden="1"/>
    </xf>
    <xf numFmtId="0" fontId="0" fillId="3" borderId="2" xfId="0" applyFont="1" applyFill="1" applyBorder="1" applyAlignment="1" applyProtection="1">
      <alignment horizontal="center"/>
      <protection hidden="1"/>
    </xf>
    <xf numFmtId="0" fontId="0" fillId="0" borderId="3" xfId="0"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5" borderId="21" xfId="0" applyFont="1" applyFill="1" applyBorder="1" applyAlignment="1" applyProtection="1">
      <alignment horizontal="center" vertical="center"/>
      <protection hidden="1"/>
    </xf>
    <xf numFmtId="0" fontId="0" fillId="5" borderId="22" xfId="0" applyFont="1" applyFill="1" applyBorder="1" applyAlignment="1" applyProtection="1">
      <alignment horizontal="center" vertical="center"/>
      <protection hidden="1"/>
    </xf>
    <xf numFmtId="0" fontId="0" fillId="5" borderId="21"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pplyProtection="1">
      <alignment horizontal="right" wrapText="1" indent="1"/>
    </xf>
    <xf numFmtId="165" fontId="0" fillId="3" borderId="3" xfId="0" applyNumberFormat="1" applyFill="1" applyBorder="1" applyAlignment="1" applyProtection="1">
      <alignment horizontal="left" indent="2"/>
    </xf>
    <xf numFmtId="0" fontId="1" fillId="4" borderId="1" xfId="0" applyFont="1" applyFill="1" applyBorder="1" applyAlignment="1" applyProtection="1">
      <alignment horizontal="center" vertical="center" wrapText="1"/>
    </xf>
    <xf numFmtId="0" fontId="0" fillId="0" borderId="1" xfId="0" applyFont="1" applyBorder="1" applyProtection="1">
      <protection locked="0"/>
    </xf>
    <xf numFmtId="165" fontId="0" fillId="0" borderId="1" xfId="0" applyNumberFormat="1" applyFont="1" applyBorder="1" applyProtection="1">
      <protection locked="0"/>
    </xf>
    <xf numFmtId="0" fontId="2" fillId="0" borderId="1" xfId="0" applyFont="1" applyFill="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ont="1" applyFill="1" applyBorder="1" applyAlignment="1" applyProtection="1">
      <alignment vertical="center" wrapText="1"/>
      <protection hidden="1"/>
    </xf>
    <xf numFmtId="0" fontId="0" fillId="4" borderId="5" xfId="0" applyFont="1"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0" fillId="0" borderId="1" xfId="0" applyFill="1" applyBorder="1" applyProtection="1">
      <protection locked="0"/>
    </xf>
    <xf numFmtId="0" fontId="7" fillId="4" borderId="1" xfId="2" applyFill="1" applyBorder="1" applyAlignment="1" applyProtection="1">
      <alignment horizontal="right" indent="1"/>
      <protection hidden="1"/>
    </xf>
    <xf numFmtId="44" fontId="4" fillId="0" borderId="1" xfId="0" applyNumberFormat="1" applyFont="1" applyFill="1" applyBorder="1" applyAlignment="1" applyProtection="1">
      <alignment horizontal="center" vertical="center"/>
      <protection hidden="1"/>
    </xf>
    <xf numFmtId="44" fontId="2" fillId="0" borderId="1" xfId="0" applyNumberFormat="1" applyFont="1" applyFill="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NumberFormat="1" applyFont="1"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pplyProtection="1">
      <alignment horizontal="left" indent="2"/>
    </xf>
    <xf numFmtId="165" fontId="0" fillId="3" borderId="4" xfId="0" applyNumberFormat="1" applyFill="1" applyBorder="1" applyAlignment="1" applyProtection="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Font="1"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pplyProtection="1">
      <alignment horizontal="left" wrapText="1" indent="1"/>
    </xf>
    <xf numFmtId="165" fontId="0" fillId="3" borderId="2" xfId="0" applyNumberFormat="1" applyFill="1" applyBorder="1" applyAlignment="1" applyProtection="1">
      <alignment horizontal="left" indent="1"/>
    </xf>
    <xf numFmtId="165" fontId="0" fillId="3" borderId="4" xfId="0" applyNumberFormat="1" applyFill="1" applyBorder="1" applyAlignment="1" applyProtection="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ont="1" applyFill="1" applyBorder="1" applyAlignment="1" applyProtection="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Font="1" applyBorder="1"/>
    <xf numFmtId="0" fontId="24" fillId="0" borderId="0" xfId="0" applyFont="1" applyFill="1" applyBorder="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Fill="1" applyBorder="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Font="1" applyFill="1" applyBorder="1"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Fill="1" applyBorder="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Fill="1" applyBorder="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Font="1"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Font="1" applyBorder="1"/>
    <xf numFmtId="0" fontId="24" fillId="0" borderId="20" xfId="7" applyFont="1" applyFill="1" applyBorder="1" applyAlignment="1" applyProtection="1">
      <alignment horizontal="left" vertical="center" indent="4"/>
      <protection hidden="1"/>
    </xf>
    <xf numFmtId="0" fontId="22" fillId="0" borderId="19" xfId="7" applyFont="1" applyFill="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Fill="1" applyBorder="1" applyAlignment="1" applyProtection="1">
      <alignment horizontal="left" vertical="center" indent="5"/>
      <protection hidden="1"/>
    </xf>
    <xf numFmtId="0" fontId="22" fillId="0" borderId="0" xfId="7" applyFont="1" applyFill="1" applyBorder="1" applyAlignment="1" applyProtection="1">
      <alignment horizontal="left" vertical="center" indent="4"/>
      <protection hidden="1"/>
    </xf>
    <xf numFmtId="0" fontId="0" fillId="4" borderId="7" xfId="0" applyFont="1"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Fill="1" applyBorder="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Font="1" applyFill="1" applyBorder="1" applyAlignment="1" applyProtection="1">
      <alignment horizontal="center" vertical="center"/>
      <protection hidden="1"/>
    </xf>
    <xf numFmtId="0" fontId="0" fillId="0" borderId="4" xfId="0" applyFont="1" applyBorder="1" applyAlignment="1">
      <alignment horizontal="center"/>
    </xf>
    <xf numFmtId="14" fontId="0" fillId="0" borderId="0" xfId="0" applyNumberFormat="1"/>
    <xf numFmtId="165" fontId="0" fillId="10" borderId="23" xfId="0" applyNumberFormat="1" applyFill="1" applyBorder="1" applyProtection="1"/>
    <xf numFmtId="0" fontId="0" fillId="3" borderId="0" xfId="0" applyFill="1"/>
    <xf numFmtId="0" fontId="0" fillId="0" borderId="0" xfId="0" applyProtection="1"/>
    <xf numFmtId="0" fontId="0" fillId="10" borderId="0" xfId="0" applyFill="1" applyProtection="1"/>
    <xf numFmtId="0" fontId="0" fillId="3" borderId="0" xfId="0" applyFill="1" applyProtection="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ont="1" applyFill="1" applyBorder="1" applyAlignment="1" applyProtection="1">
      <alignment horizontal="left" wrapText="1" indent="1"/>
    </xf>
    <xf numFmtId="165" fontId="26" fillId="3" borderId="3" xfId="0" applyNumberFormat="1" applyFont="1" applyFill="1" applyBorder="1" applyAlignment="1" applyProtection="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applyAlignment="1"/>
    <xf numFmtId="0" fontId="1" fillId="4" borderId="1" xfId="0" applyFont="1" applyFill="1" applyBorder="1" applyAlignment="1">
      <alignment horizontal="right" vertical="center" indent="1"/>
    </xf>
    <xf numFmtId="0" fontId="1" fillId="0" borderId="1" xfId="0" applyFont="1" applyFill="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ont="1" applyFill="1" applyBorder="1" applyAlignment="1">
      <alignment horizontal="center"/>
    </xf>
    <xf numFmtId="0" fontId="0" fillId="0" borderId="3" xfId="0" applyFont="1" applyBorder="1" applyAlignment="1">
      <alignment horizontal="center"/>
    </xf>
    <xf numFmtId="0" fontId="1" fillId="4" borderId="1" xfId="0" applyFont="1" applyFill="1" applyBorder="1" applyAlignment="1">
      <alignment horizontal="right" indent="1"/>
    </xf>
    <xf numFmtId="0" fontId="0" fillId="0" borderId="1" xfId="0" applyFont="1" applyFill="1"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ont="1" applyFill="1" applyBorder="1" applyAlignment="1" applyProtection="1">
      <alignment horizontal="left" indent="1"/>
      <protection hidden="1"/>
    </xf>
    <xf numFmtId="0" fontId="0" fillId="3" borderId="4" xfId="0" applyFont="1"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applyAlignment="1"/>
    <xf numFmtId="0" fontId="2" fillId="0" borderId="3" xfId="1" applyFont="1" applyBorder="1" applyAlignment="1" applyProtection="1">
      <alignment horizontal="left" vertical="center" indent="4"/>
      <protection hidden="1"/>
    </xf>
    <xf numFmtId="0" fontId="0" fillId="0" borderId="25" xfId="0" applyFont="1" applyBorder="1"/>
    <xf numFmtId="0" fontId="22" fillId="0" borderId="26" xfId="7" applyFont="1" applyFill="1" applyBorder="1" applyAlignment="1" applyProtection="1">
      <alignment horizontal="left" vertical="center" indent="4"/>
      <protection hidden="1"/>
    </xf>
    <xf numFmtId="0" fontId="0" fillId="0" borderId="27" xfId="0" applyFont="1" applyBorder="1"/>
    <xf numFmtId="0" fontId="22" fillId="0" borderId="28" xfId="7" applyFont="1" applyFill="1" applyBorder="1" applyAlignment="1" applyProtection="1">
      <alignment horizontal="left" vertical="center" indent="4"/>
      <protection hidden="1"/>
    </xf>
    <xf numFmtId="0" fontId="0" fillId="0" borderId="26" xfId="0" applyFont="1" applyFill="1" applyBorder="1" applyAlignment="1" applyProtection="1">
      <alignment horizontal="left" indent="3"/>
      <protection hidden="1"/>
    </xf>
    <xf numFmtId="0" fontId="0" fillId="0" borderId="28" xfId="0" applyFont="1" applyFill="1" applyBorder="1" applyAlignment="1" applyProtection="1">
      <alignment horizontal="left" indent="3"/>
      <protection hidden="1"/>
    </xf>
    <xf numFmtId="0" fontId="0" fillId="5" borderId="0" xfId="0" applyFill="1"/>
    <xf numFmtId="14" fontId="0" fillId="0" borderId="0" xfId="0" applyNumberFormat="1" applyProtection="1"/>
    <xf numFmtId="0" fontId="28" fillId="0" borderId="0" xfId="0" applyFont="1" applyAlignment="1">
      <alignment vertical="center"/>
    </xf>
    <xf numFmtId="49" fontId="0" fillId="3" borderId="1" xfId="0" applyNumberFormat="1" applyFill="1" applyBorder="1" applyAlignment="1" applyProtection="1">
      <alignment horizontal="center" vertical="center"/>
      <protection hidden="1"/>
    </xf>
    <xf numFmtId="164" fontId="0" fillId="3" borderId="1" xfId="0" applyNumberFormat="1" applyFont="1" applyFill="1" applyBorder="1" applyAlignment="1" applyProtection="1">
      <alignment horizontal="center" vertical="center"/>
      <protection hidden="1"/>
    </xf>
    <xf numFmtId="0" fontId="24" fillId="0" borderId="0" xfId="0" applyFont="1"/>
    <xf numFmtId="0" fontId="0" fillId="4" borderId="7" xfId="0" applyFill="1" applyBorder="1" applyAlignment="1" applyProtection="1">
      <alignment horizontal="center" vertical="center"/>
      <protection hidden="1"/>
    </xf>
    <xf numFmtId="0" fontId="0" fillId="4" borderId="9" xfId="0" applyFill="1" applyBorder="1" applyAlignment="1" applyProtection="1">
      <alignment horizontal="center" vertical="center"/>
      <protection hidden="1"/>
    </xf>
    <xf numFmtId="0" fontId="2" fillId="0" borderId="29" xfId="0" applyFont="1" applyFill="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Fill="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Fill="1" applyBorder="1" applyAlignment="1" applyProtection="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xf>
    <xf numFmtId="0" fontId="0" fillId="3" borderId="29" xfId="0" applyFont="1"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ont="1" applyFill="1" applyBorder="1" applyAlignment="1" applyProtection="1">
      <alignment horizontal="center" vertical="center"/>
      <protection locked="0"/>
    </xf>
    <xf numFmtId="0" fontId="0" fillId="3" borderId="30" xfId="0" applyFont="1" applyFill="1" applyBorder="1" applyAlignment="1" applyProtection="1">
      <alignment horizontal="center"/>
      <protection locked="0"/>
    </xf>
    <xf numFmtId="0" fontId="0" fillId="3" borderId="30" xfId="0" applyFont="1" applyFill="1" applyBorder="1" applyAlignment="1" applyProtection="1">
      <alignment horizontal="center" vertical="center" wrapText="1"/>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Alignment="1" applyProtection="1">
      <protection hidden="1"/>
    </xf>
    <xf numFmtId="0" fontId="0" fillId="4" borderId="12" xfId="0" applyFill="1" applyBorder="1" applyAlignment="1" applyProtection="1">
      <protection hidden="1"/>
    </xf>
    <xf numFmtId="0" fontId="0" fillId="4" borderId="16" xfId="0" applyFill="1" applyBorder="1" applyAlignment="1" applyProtection="1">
      <protection hidden="1"/>
    </xf>
    <xf numFmtId="0" fontId="0" fillId="4" borderId="15" xfId="0" applyFill="1" applyBorder="1" applyAlignment="1" applyProtection="1">
      <protection hidden="1"/>
    </xf>
    <xf numFmtId="0" fontId="0" fillId="4" borderId="0" xfId="0" applyFill="1" applyBorder="1" applyAlignment="1" applyProtection="1">
      <protection hidden="1"/>
    </xf>
    <xf numFmtId="0" fontId="0" fillId="4" borderId="17" xfId="0" applyFill="1" applyBorder="1" applyAlignment="1" applyProtection="1">
      <protection hidden="1"/>
    </xf>
    <xf numFmtId="0" fontId="0" fillId="4" borderId="18" xfId="0" applyFill="1" applyBorder="1" applyAlignment="1" applyProtection="1">
      <protection hidden="1"/>
    </xf>
    <xf numFmtId="0" fontId="0" fillId="4" borderId="19" xfId="0" applyFill="1" applyBorder="1" applyAlignment="1" applyProtection="1">
      <protection hidden="1"/>
    </xf>
    <xf numFmtId="0" fontId="0" fillId="3" borderId="1" xfId="0" applyNumberFormat="1" applyFont="1" applyFill="1" applyBorder="1" applyAlignment="1" applyProtection="1">
      <alignment horizontal="center" vertical="center"/>
      <protection hidden="1"/>
    </xf>
    <xf numFmtId="0" fontId="0" fillId="3" borderId="1" xfId="0" applyFill="1" applyBorder="1" applyAlignment="1" applyProtection="1">
      <alignment horizontal="center" vertical="center"/>
      <protection hidden="1"/>
    </xf>
    <xf numFmtId="165" fontId="0" fillId="3" borderId="13" xfId="0" applyNumberFormat="1" applyFill="1" applyBorder="1" applyProtection="1">
      <protection locked="0"/>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49" fontId="0" fillId="3" borderId="1" xfId="0" applyNumberFormat="1" applyFill="1" applyBorder="1" applyAlignment="1" applyProtection="1">
      <alignment horizontal="center"/>
      <protection hidden="1"/>
    </xf>
    <xf numFmtId="0" fontId="0" fillId="3" borderId="1" xfId="0" applyNumberFormat="1" applyFill="1" applyBorder="1" applyAlignment="1" applyProtection="1">
      <alignment horizontal="center"/>
      <protection hidden="1"/>
    </xf>
    <xf numFmtId="0" fontId="0" fillId="3" borderId="2" xfId="0" applyFont="1" applyFill="1" applyBorder="1" applyAlignment="1" applyProtection="1">
      <alignment horizontal="left" indent="1"/>
      <protection hidden="1"/>
    </xf>
    <xf numFmtId="0" fontId="0" fillId="3" borderId="0" xfId="0" applyFill="1" applyProtection="1">
      <protection locked="0"/>
    </xf>
    <xf numFmtId="0" fontId="0" fillId="0" borderId="0" xfId="0" applyBorder="1"/>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Fill="1" applyBorder="1" applyAlignment="1" applyProtection="1">
      <alignment horizontal="left" vertical="center"/>
      <protection hidden="1"/>
    </xf>
    <xf numFmtId="0" fontId="4" fillId="0" borderId="7" xfId="0" applyFont="1" applyFill="1" applyBorder="1" applyAlignment="1" applyProtection="1">
      <alignment horizontal="center" vertical="center"/>
      <protection hidden="1"/>
    </xf>
    <xf numFmtId="0" fontId="2" fillId="0" borderId="11" xfId="0" applyFont="1" applyFill="1" applyBorder="1" applyAlignment="1" applyProtection="1">
      <alignment horizontal="right" vertical="center"/>
      <protection hidden="1"/>
    </xf>
    <xf numFmtId="0" fontId="0" fillId="3" borderId="7" xfId="0" applyNumberFormat="1" applyFont="1"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NumberFormat="1" applyFont="1"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NumberFormat="1" applyFont="1" applyFill="1" applyBorder="1" applyAlignment="1" applyProtection="1">
      <alignment horizontal="left" vertical="center"/>
      <protection hidden="1"/>
    </xf>
    <xf numFmtId="0" fontId="2" fillId="0" borderId="5" xfId="0" applyFont="1" applyFill="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Fill="1" applyBorder="1" applyAlignment="1" applyProtection="1">
      <alignment horizontal="left" vertical="center" indent="2"/>
      <protection hidden="1"/>
    </xf>
    <xf numFmtId="49" fontId="0" fillId="3" borderId="3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Fill="1" applyBorder="1" applyAlignment="1" applyProtection="1">
      <alignment horizontal="left" vertical="center" wrapText="1"/>
      <protection hidden="1"/>
    </xf>
    <xf numFmtId="0" fontId="2" fillId="0" borderId="4" xfId="0" applyFont="1" applyFill="1" applyBorder="1" applyAlignment="1" applyProtection="1">
      <alignment horizontal="left" vertical="center" wrapText="1"/>
      <protection hidden="1"/>
    </xf>
    <xf numFmtId="0" fontId="2" fillId="0" borderId="13" xfId="0" applyFont="1" applyFill="1" applyBorder="1" applyAlignment="1" applyProtection="1">
      <alignment horizontal="left" vertical="center" wrapText="1"/>
      <protection hidden="1"/>
    </xf>
    <xf numFmtId="0" fontId="4" fillId="0" borderId="7" xfId="0" applyFont="1" applyFill="1" applyBorder="1" applyAlignment="1" applyProtection="1">
      <alignment horizontal="left" vertical="center"/>
      <protection hidden="1"/>
    </xf>
    <xf numFmtId="0" fontId="4" fillId="0" borderId="4" xfId="0" applyFont="1" applyFill="1" applyBorder="1" applyAlignment="1" applyProtection="1">
      <alignment horizontal="left" vertical="center"/>
      <protection hidden="1"/>
    </xf>
    <xf numFmtId="0" fontId="4" fillId="0" borderId="13" xfId="0" applyFont="1" applyFill="1" applyBorder="1" applyAlignment="1" applyProtection="1">
      <alignment horizontal="left" vertical="center"/>
      <protection hidden="1"/>
    </xf>
    <xf numFmtId="0" fontId="4" fillId="0" borderId="8" xfId="0" applyFont="1" applyFill="1" applyBorder="1" applyAlignment="1" applyProtection="1">
      <alignment horizontal="left" vertical="center"/>
      <protection hidden="1"/>
    </xf>
    <xf numFmtId="0" fontId="4" fillId="0" borderId="3" xfId="0" applyFont="1" applyFill="1" applyBorder="1" applyAlignment="1" applyProtection="1">
      <alignment horizontal="left" vertical="center"/>
      <protection hidden="1"/>
    </xf>
    <xf numFmtId="0" fontId="4" fillId="0" borderId="9" xfId="0" applyFont="1" applyFill="1" applyBorder="1" applyAlignment="1" applyProtection="1">
      <alignment horizontal="left" vertical="center"/>
      <protection hidden="1"/>
    </xf>
    <xf numFmtId="0" fontId="2" fillId="0" borderId="17" xfId="0" applyFont="1" applyFill="1" applyBorder="1" applyAlignment="1" applyProtection="1">
      <alignment horizontal="left" vertical="center" wrapText="1"/>
      <protection hidden="1"/>
    </xf>
    <xf numFmtId="0" fontId="2" fillId="0" borderId="3" xfId="0" applyFont="1" applyFill="1" applyBorder="1" applyAlignment="1" applyProtection="1">
      <alignment horizontal="left" vertical="center" wrapText="1"/>
      <protection hidden="1"/>
    </xf>
    <xf numFmtId="0" fontId="2" fillId="0" borderId="2" xfId="0" applyFont="1" applyFill="1" applyBorder="1" applyAlignment="1" applyProtection="1">
      <alignment horizontal="left" vertical="center" wrapText="1"/>
      <protection hidden="1"/>
    </xf>
    <xf numFmtId="0" fontId="2" fillId="0" borderId="15" xfId="0" applyFont="1" applyFill="1" applyBorder="1" applyAlignment="1" applyProtection="1">
      <alignment horizontal="left" vertical="center" wrapText="1"/>
      <protection hidden="1"/>
    </xf>
    <xf numFmtId="0" fontId="4" fillId="0" borderId="2" xfId="0" applyFont="1" applyFill="1" applyBorder="1" applyAlignment="1" applyProtection="1">
      <alignment horizontal="left" vertical="center"/>
      <protection hidden="1"/>
    </xf>
    <xf numFmtId="0" fontId="4" fillId="0" borderId="14" xfId="0" applyFont="1" applyFill="1" applyBorder="1" applyAlignment="1" applyProtection="1">
      <alignment horizontal="left" vertical="center"/>
      <protection hidden="1"/>
    </xf>
    <xf numFmtId="0" fontId="2" fillId="0" borderId="42" xfId="0" applyFont="1" applyFill="1" applyBorder="1" applyAlignment="1" applyProtection="1">
      <alignment horizontal="left" vertical="center" wrapText="1"/>
      <protection hidden="1"/>
    </xf>
    <xf numFmtId="0" fontId="2" fillId="0" borderId="44" xfId="0" applyFont="1" applyFill="1" applyBorder="1" applyAlignment="1" applyProtection="1">
      <alignment horizontal="left" vertical="center" wrapText="1"/>
      <protection hidden="1"/>
    </xf>
    <xf numFmtId="0" fontId="4" fillId="0" borderId="43" xfId="0" applyFont="1" applyFill="1" applyBorder="1" applyAlignment="1" applyProtection="1">
      <alignment horizontal="left" vertical="center"/>
      <protection hidden="1"/>
    </xf>
    <xf numFmtId="0" fontId="4" fillId="0" borderId="45" xfId="0" applyFont="1" applyFill="1" applyBorder="1" applyAlignment="1" applyProtection="1">
      <alignment horizontal="left" vertical="center"/>
      <protection hidden="1"/>
    </xf>
    <xf numFmtId="0" fontId="4" fillId="0" borderId="46" xfId="0" applyFont="1" applyFill="1" applyBorder="1" applyAlignment="1" applyProtection="1">
      <alignment horizontal="left" vertical="center"/>
      <protection hidden="1"/>
    </xf>
    <xf numFmtId="0" fontId="2" fillId="0" borderId="41" xfId="0" applyFont="1" applyFill="1" applyBorder="1" applyAlignment="1" applyProtection="1">
      <alignment horizontal="left" vertical="center" wrapText="1"/>
      <protection hidden="1"/>
    </xf>
    <xf numFmtId="0" fontId="0" fillId="0" borderId="20" xfId="0" applyBorder="1" applyAlignment="1">
      <alignment wrapText="1"/>
    </xf>
    <xf numFmtId="0" fontId="0" fillId="0" borderId="8" xfId="0" applyBorder="1"/>
    <xf numFmtId="0" fontId="0" fillId="0" borderId="2" xfId="0" applyBorder="1"/>
    <xf numFmtId="0" fontId="0" fillId="0" borderId="9"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0" borderId="7" xfId="0" applyBorder="1"/>
    <xf numFmtId="0" fontId="0" fillId="13" borderId="0" xfId="0" applyFill="1"/>
    <xf numFmtId="0" fontId="32" fillId="13" borderId="0" xfId="0" applyFont="1" applyFill="1"/>
    <xf numFmtId="165" fontId="0" fillId="3" borderId="7" xfId="0" applyNumberFormat="1" applyFont="1" applyFill="1" applyBorder="1" applyAlignment="1" applyProtection="1">
      <alignment horizontal="right" vertical="center"/>
      <protection locked="0"/>
    </xf>
    <xf numFmtId="165" fontId="0" fillId="3" borderId="3" xfId="0" applyNumberFormat="1" applyFont="1" applyFill="1" applyBorder="1" applyAlignment="1" applyProtection="1">
      <alignment horizontal="right" vertical="center"/>
      <protection locked="0"/>
    </xf>
    <xf numFmtId="165" fontId="0" fillId="3" borderId="14" xfId="0" applyNumberFormat="1" applyFont="1" applyFill="1" applyBorder="1" applyAlignment="1" applyProtection="1">
      <alignment horizontal="right" vertical="center"/>
      <protection locked="0"/>
    </xf>
    <xf numFmtId="165" fontId="0" fillId="3" borderId="8" xfId="0" applyNumberFormat="1" applyFont="1" applyFill="1" applyBorder="1" applyAlignment="1" applyProtection="1">
      <alignment horizontal="right" vertical="center"/>
      <protection locked="0"/>
    </xf>
    <xf numFmtId="165" fontId="0" fillId="3" borderId="2" xfId="0" applyNumberFormat="1" applyFont="1" applyFill="1" applyBorder="1" applyAlignment="1" applyProtection="1">
      <alignment horizontal="right" vertical="center"/>
      <protection locked="0"/>
    </xf>
    <xf numFmtId="165" fontId="0" fillId="3" borderId="9" xfId="0" applyNumberFormat="1" applyFont="1" applyFill="1" applyBorder="1" applyAlignment="1" applyProtection="1">
      <alignment horizontal="right" vertical="center"/>
      <protection locked="0"/>
    </xf>
    <xf numFmtId="165" fontId="0" fillId="3" borderId="13" xfId="0" applyNumberFormat="1" applyFont="1" applyFill="1" applyBorder="1" applyAlignment="1" applyProtection="1">
      <alignment horizontal="right" vertical="center"/>
      <protection locked="0"/>
    </xf>
    <xf numFmtId="165" fontId="0" fillId="3" borderId="4" xfId="0" applyNumberFormat="1" applyFont="1" applyFill="1" applyBorder="1" applyAlignment="1" applyProtection="1">
      <alignment horizontal="right" vertical="center"/>
      <protection locked="0"/>
    </xf>
    <xf numFmtId="165" fontId="0" fillId="3" borderId="41" xfId="0" applyNumberFormat="1" applyFont="1" applyFill="1" applyBorder="1" applyAlignment="1" applyProtection="1">
      <alignment horizontal="right" vertical="center"/>
      <protection locked="0"/>
    </xf>
    <xf numFmtId="165" fontId="0" fillId="3" borderId="1" xfId="0" applyNumberFormat="1" applyFont="1" applyFill="1" applyBorder="1" applyAlignment="1" applyProtection="1">
      <alignment horizontal="right" vertical="center"/>
      <protection locked="0"/>
    </xf>
    <xf numFmtId="0" fontId="0" fillId="3" borderId="1" xfId="0" applyFill="1" applyBorder="1" applyAlignment="1">
      <alignment horizontal="center"/>
    </xf>
    <xf numFmtId="165" fontId="0" fillId="6" borderId="1" xfId="0" applyNumberFormat="1" applyFill="1" applyBorder="1" applyProtection="1">
      <protection hidden="1"/>
    </xf>
    <xf numFmtId="165" fontId="0" fillId="10" borderId="23" xfId="0" applyNumberFormat="1" applyFill="1" applyBorder="1" applyProtection="1">
      <protection hidden="1"/>
    </xf>
    <xf numFmtId="165" fontId="0" fillId="6" borderId="1" xfId="0" applyNumberFormat="1" applyFont="1" applyFill="1" applyBorder="1" applyAlignment="1" applyProtection="1">
      <alignment horizontal="right" vertical="center"/>
    </xf>
    <xf numFmtId="165" fontId="0" fillId="6" borderId="1" xfId="0" applyNumberFormat="1" applyFill="1" applyBorder="1"/>
    <xf numFmtId="0" fontId="0" fillId="14" borderId="15" xfId="0" applyNumberFormat="1" applyFill="1" applyBorder="1" applyAlignment="1" applyProtection="1">
      <alignment horizontal="center" vertical="center"/>
      <protection hidden="1"/>
    </xf>
    <xf numFmtId="49" fontId="0" fillId="14" borderId="0" xfId="0" applyNumberFormat="1" applyFill="1" applyBorder="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3" borderId="1" xfId="0" applyNumberFormat="1" applyFill="1" applyBorder="1" applyProtection="1">
      <protection locked="0"/>
    </xf>
    <xf numFmtId="165" fontId="0" fillId="3" borderId="8" xfId="0" applyNumberFormat="1" applyFill="1" applyBorder="1" applyProtection="1">
      <protection locked="0"/>
    </xf>
    <xf numFmtId="165" fontId="0" fillId="3" borderId="7" xfId="0" applyNumberFormat="1" applyFill="1" applyBorder="1" applyProtection="1">
      <protection locked="0"/>
    </xf>
    <xf numFmtId="165" fontId="0" fillId="3" borderId="2" xfId="0" applyNumberFormat="1" applyFill="1" applyBorder="1" applyProtection="1">
      <protection locked="0" hidden="1"/>
    </xf>
    <xf numFmtId="165" fontId="0" fillId="3" borderId="13" xfId="0" applyNumberFormat="1" applyFill="1" applyBorder="1" applyProtection="1">
      <protection locked="0" hidden="1"/>
    </xf>
    <xf numFmtId="165" fontId="0" fillId="3" borderId="3" xfId="0" applyNumberFormat="1" applyFill="1" applyBorder="1" applyProtection="1">
      <protection locked="0" hidden="1"/>
    </xf>
    <xf numFmtId="165" fontId="0" fillId="3" borderId="4" xfId="0" applyNumberFormat="1" applyFill="1" applyBorder="1" applyProtection="1">
      <protection locked="0" hidden="1"/>
    </xf>
    <xf numFmtId="165" fontId="0" fillId="3" borderId="9" xfId="0" applyNumberFormat="1" applyFill="1" applyBorder="1" applyProtection="1">
      <protection locked="0" hidden="1"/>
    </xf>
    <xf numFmtId="165" fontId="0" fillId="3" borderId="21" xfId="0" applyNumberFormat="1" applyFill="1" applyBorder="1" applyProtection="1">
      <protection locked="0" hidden="1"/>
    </xf>
    <xf numFmtId="165" fontId="0" fillId="3" borderId="22" xfId="0" applyNumberFormat="1" applyFill="1" applyBorder="1" applyProtection="1">
      <protection locked="0" hidden="1"/>
    </xf>
    <xf numFmtId="165" fontId="0" fillId="3" borderId="23" xfId="0" applyNumberFormat="1" applyFill="1" applyBorder="1" applyProtection="1">
      <protection locked="0" hidden="1"/>
    </xf>
    <xf numFmtId="165" fontId="0" fillId="3" borderId="4" xfId="0" applyNumberFormat="1" applyFont="1" applyFill="1" applyBorder="1" applyProtection="1">
      <protection locked="0" hidden="1"/>
    </xf>
    <xf numFmtId="165" fontId="0" fillId="3" borderId="1" xfId="0" applyNumberFormat="1" applyFont="1" applyFill="1" applyBorder="1" applyProtection="1">
      <protection locked="0" hidden="1"/>
    </xf>
    <xf numFmtId="0" fontId="0" fillId="3" borderId="1" xfId="0" applyNumberFormat="1" applyFill="1" applyBorder="1" applyAlignment="1" applyProtection="1">
      <alignment horizontal="center" vertical="center"/>
      <protection hidden="1"/>
    </xf>
    <xf numFmtId="165" fontId="0" fillId="3" borderId="14" xfId="0" applyNumberFormat="1" applyFon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Fill="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NumberFormat="1" applyFill="1" applyBorder="1" applyAlignment="1" applyProtection="1">
      <alignment horizontal="center" vertical="center"/>
      <protection locked="0" hidden="1"/>
    </xf>
    <xf numFmtId="0" fontId="0" fillId="3" borderId="1" xfId="0" applyFill="1" applyBorder="1" applyAlignment="1" applyProtection="1">
      <alignment horizontal="center" vertical="center"/>
      <protection locked="0" hidden="1"/>
    </xf>
    <xf numFmtId="0" fontId="0" fillId="3" borderId="1" xfId="0" applyNumberFormat="1" applyFill="1" applyBorder="1" applyProtection="1">
      <protection hidden="1"/>
    </xf>
    <xf numFmtId="49" fontId="0" fillId="3" borderId="36" xfId="0" applyNumberFormat="1" applyFill="1" applyBorder="1" applyAlignment="1" applyProtection="1">
      <alignment horizontal="center" vertical="center"/>
    </xf>
    <xf numFmtId="165" fontId="0" fillId="10" borderId="3" xfId="0" applyNumberFormat="1" applyFill="1" applyBorder="1" applyProtection="1"/>
    <xf numFmtId="165" fontId="0" fillId="10" borderId="3" xfId="0" applyNumberFormat="1" applyFill="1" applyBorder="1" applyProtection="1">
      <protection hidden="1"/>
    </xf>
    <xf numFmtId="0" fontId="13" fillId="9" borderId="1" xfId="4" applyNumberFormat="1" applyFont="1" applyFill="1" applyBorder="1" applyAlignment="1">
      <alignment horizontal="justify" vertical="center"/>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NumberFormat="1" applyFont="1" applyFill="1" applyBorder="1" applyAlignment="1">
      <alignment horizontal="justify" vertical="center" wrapText="1"/>
    </xf>
    <xf numFmtId="0" fontId="13" fillId="9" borderId="8" xfId="3" applyNumberFormat="1"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Border="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Border="1" applyAlignment="1" applyProtection="1">
      <alignment horizontal="center" wrapText="1"/>
      <protection hidden="1"/>
    </xf>
    <xf numFmtId="0" fontId="0" fillId="4" borderId="16" xfId="0" applyFill="1" applyBorder="1" applyAlignment="1" applyProtection="1">
      <alignment horizont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1" fillId="3" borderId="6" xfId="0" applyNumberFormat="1" applyFont="1"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NumberFormat="1" applyFont="1" applyFill="1" applyBorder="1" applyAlignment="1">
      <alignment horizontal="center" wrapText="1"/>
    </xf>
    <xf numFmtId="0" fontId="1" fillId="4" borderId="6" xfId="0" applyNumberFormat="1"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1" fillId="4" borderId="5" xfId="0" applyNumberFormat="1" applyFont="1" applyFill="1" applyBorder="1" applyAlignment="1" applyProtection="1">
      <alignment horizontal="center" wrapText="1"/>
      <protection hidden="1"/>
    </xf>
    <xf numFmtId="0" fontId="1" fillId="4" borderId="6" xfId="0" applyNumberFormat="1" applyFont="1" applyFill="1" applyBorder="1" applyAlignment="1" applyProtection="1">
      <alignment horizontal="center" wrapText="1"/>
      <protection hidden="1"/>
    </xf>
    <xf numFmtId="0" fontId="25" fillId="2" borderId="5" xfId="0" applyFont="1" applyFill="1" applyBorder="1" applyAlignment="1" applyProtection="1">
      <alignment horizontal="center" vertical="center"/>
    </xf>
    <xf numFmtId="0" fontId="25" fillId="2" borderId="10"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tabSelected="1" topLeftCell="A15" workbookViewId="0">
      <selection activeCell="D23" sqref="D23:J23"/>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433" t="s">
        <v>109</v>
      </c>
      <c r="F6" s="434"/>
      <c r="G6" s="434"/>
      <c r="H6" s="434"/>
      <c r="I6" s="435"/>
    </row>
    <row r="7" spans="4:10">
      <c r="E7" s="51" t="s">
        <v>110</v>
      </c>
      <c r="F7" s="436" t="s">
        <v>111</v>
      </c>
      <c r="G7" s="437"/>
      <c r="H7" s="437"/>
      <c r="I7" s="438"/>
    </row>
    <row r="8" spans="4:10">
      <c r="E8" s="51" t="s">
        <v>112</v>
      </c>
      <c r="F8" s="436" t="s">
        <v>113</v>
      </c>
      <c r="G8" s="439"/>
      <c r="H8" s="439"/>
      <c r="I8" s="440"/>
    </row>
    <row r="9" spans="4:10">
      <c r="E9" s="51" t="s">
        <v>114</v>
      </c>
      <c r="F9" s="436" t="s">
        <v>115</v>
      </c>
      <c r="G9" s="439"/>
      <c r="H9" s="439"/>
      <c r="I9" s="440"/>
    </row>
    <row r="10" spans="4:10">
      <c r="E10" s="51" t="s">
        <v>116</v>
      </c>
      <c r="F10" s="436" t="s">
        <v>508</v>
      </c>
      <c r="G10" s="439"/>
      <c r="H10" s="439"/>
      <c r="I10" s="440"/>
    </row>
    <row r="11" spans="4:10">
      <c r="E11" s="51" t="s">
        <v>502</v>
      </c>
      <c r="F11" s="436" t="s">
        <v>224</v>
      </c>
      <c r="G11" s="439"/>
      <c r="H11" s="439"/>
      <c r="I11" s="440"/>
    </row>
    <row r="12" spans="4:10">
      <c r="E12" s="51" t="s">
        <v>503</v>
      </c>
      <c r="F12" s="436" t="s">
        <v>509</v>
      </c>
      <c r="G12" s="439"/>
      <c r="H12" s="439"/>
      <c r="I12" s="440"/>
    </row>
    <row r="13" spans="4:10">
      <c r="I13" s="52"/>
    </row>
    <row r="14" spans="4:10">
      <c r="I14" s="52"/>
    </row>
    <row r="15" spans="4:10">
      <c r="D15" s="441" t="s">
        <v>117</v>
      </c>
      <c r="E15" s="442"/>
      <c r="F15" s="442"/>
      <c r="G15" s="442"/>
      <c r="H15" s="442"/>
      <c r="I15" s="442"/>
      <c r="J15" s="443"/>
    </row>
    <row r="16" spans="4:10" ht="35.25" customHeight="1">
      <c r="D16" s="444" t="s">
        <v>198</v>
      </c>
      <c r="E16" s="444"/>
      <c r="F16" s="444"/>
      <c r="G16" s="444"/>
      <c r="H16" s="444"/>
      <c r="I16" s="444"/>
      <c r="J16" s="444"/>
    </row>
    <row r="17" spans="4:10" ht="43.5" customHeight="1">
      <c r="D17" s="445" t="s">
        <v>172</v>
      </c>
      <c r="E17" s="445"/>
      <c r="F17" s="445"/>
      <c r="G17" s="445"/>
      <c r="H17" s="445"/>
      <c r="I17" s="445"/>
      <c r="J17" s="445"/>
    </row>
    <row r="18" spans="4:10">
      <c r="D18" s="53"/>
      <c r="E18" s="53"/>
      <c r="F18" s="53"/>
      <c r="G18" s="53"/>
      <c r="H18" s="53"/>
      <c r="I18" s="54"/>
      <c r="J18" s="53"/>
    </row>
    <row r="19" spans="4:10">
      <c r="I19" s="52"/>
    </row>
    <row r="20" spans="4:10" ht="15.75">
      <c r="D20" s="424" t="s">
        <v>118</v>
      </c>
      <c r="E20" s="425"/>
      <c r="F20" s="425"/>
      <c r="G20" s="425"/>
      <c r="H20" s="425"/>
      <c r="I20" s="425"/>
      <c r="J20" s="426"/>
    </row>
    <row r="21" spans="4:10">
      <c r="D21" s="394" t="s">
        <v>119</v>
      </c>
      <c r="E21" s="446"/>
      <c r="F21" s="446"/>
      <c r="G21" s="446"/>
      <c r="H21" s="446"/>
      <c r="I21" s="446"/>
      <c r="J21" s="447"/>
    </row>
    <row r="22" spans="4:10">
      <c r="D22" s="448" t="s">
        <v>120</v>
      </c>
      <c r="E22" s="449"/>
      <c r="F22" s="449"/>
      <c r="G22" s="449"/>
      <c r="H22" s="449"/>
      <c r="I22" s="449"/>
      <c r="J22" s="450"/>
    </row>
    <row r="23" spans="4:10">
      <c r="D23" s="414" t="s">
        <v>121</v>
      </c>
      <c r="E23" s="415"/>
      <c r="F23" s="415"/>
      <c r="G23" s="415"/>
      <c r="H23" s="415"/>
      <c r="I23" s="415"/>
      <c r="J23" s="416"/>
    </row>
    <row r="24" spans="4:10" ht="20.25" customHeight="1">
      <c r="D24" s="414" t="s">
        <v>122</v>
      </c>
      <c r="E24" s="415"/>
      <c r="F24" s="415"/>
      <c r="G24" s="415"/>
      <c r="H24" s="415"/>
      <c r="I24" s="415"/>
      <c r="J24" s="416"/>
    </row>
    <row r="25" spans="4:10" ht="33" customHeight="1">
      <c r="D25" s="417" t="s">
        <v>123</v>
      </c>
      <c r="E25" s="418"/>
      <c r="F25" s="418"/>
      <c r="G25" s="418"/>
      <c r="H25" s="418"/>
      <c r="I25" s="418"/>
      <c r="J25" s="419"/>
    </row>
    <row r="26" spans="4:10">
      <c r="I26" s="52"/>
    </row>
    <row r="27" spans="4:10">
      <c r="I27" s="52"/>
    </row>
    <row r="28" spans="4:10" ht="15.75">
      <c r="D28" s="406" t="s">
        <v>124</v>
      </c>
      <c r="E28" s="407"/>
      <c r="F28" s="407"/>
      <c r="G28" s="407"/>
      <c r="H28" s="407"/>
      <c r="I28" s="407"/>
      <c r="J28" s="408"/>
    </row>
    <row r="29" spans="4:10">
      <c r="D29" s="55">
        <v>1</v>
      </c>
      <c r="E29" s="420" t="s">
        <v>125</v>
      </c>
      <c r="F29" s="421"/>
      <c r="G29" s="421"/>
      <c r="H29" s="421"/>
      <c r="I29" s="421"/>
      <c r="J29" s="56" t="s">
        <v>126</v>
      </c>
    </row>
    <row r="30" spans="4:10">
      <c r="D30" s="55">
        <v>2</v>
      </c>
      <c r="E30" s="420" t="s">
        <v>170</v>
      </c>
      <c r="F30" s="421"/>
      <c r="G30" s="421"/>
      <c r="H30" s="421"/>
      <c r="I30" s="421"/>
      <c r="J30" s="56" t="s">
        <v>127</v>
      </c>
    </row>
    <row r="31" spans="4:10">
      <c r="D31" s="55">
        <v>3</v>
      </c>
      <c r="E31" s="420" t="s">
        <v>128</v>
      </c>
      <c r="F31" s="421"/>
      <c r="G31" s="421"/>
      <c r="H31" s="421"/>
      <c r="I31" s="421"/>
      <c r="J31" s="56" t="s">
        <v>171</v>
      </c>
    </row>
    <row r="32" spans="4:10" ht="30.75" customHeight="1">
      <c r="D32" s="55">
        <v>4</v>
      </c>
      <c r="E32" s="422" t="s">
        <v>129</v>
      </c>
      <c r="F32" s="423"/>
      <c r="G32" s="423"/>
      <c r="H32" s="423"/>
      <c r="I32" s="423"/>
      <c r="J32" s="56" t="s">
        <v>130</v>
      </c>
    </row>
    <row r="33" spans="4:10">
      <c r="D33" s="55">
        <v>5</v>
      </c>
      <c r="E33" s="420" t="s">
        <v>225</v>
      </c>
      <c r="F33" s="421"/>
      <c r="G33" s="421"/>
      <c r="H33" s="421"/>
      <c r="I33" s="421"/>
      <c r="J33" s="56" t="s">
        <v>226</v>
      </c>
    </row>
    <row r="34" spans="4:10">
      <c r="D34" s="262"/>
      <c r="E34" s="263"/>
      <c r="F34" s="263"/>
      <c r="G34" s="263"/>
      <c r="H34" s="263"/>
      <c r="I34" s="263"/>
      <c r="J34" s="54"/>
    </row>
    <row r="35" spans="4:10">
      <c r="D35" s="262"/>
      <c r="E35" s="263"/>
      <c r="F35" s="263"/>
      <c r="G35" s="263"/>
      <c r="H35" s="263"/>
      <c r="I35" s="263"/>
      <c r="J35" s="54"/>
    </row>
    <row r="36" spans="4:10" ht="15.75">
      <c r="D36" s="424" t="s">
        <v>506</v>
      </c>
      <c r="E36" s="425"/>
      <c r="F36" s="425"/>
      <c r="G36" s="425"/>
      <c r="H36" s="425"/>
      <c r="I36" s="425"/>
      <c r="J36" s="426"/>
    </row>
    <row r="37" spans="4:10" ht="28.5" customHeight="1">
      <c r="D37" s="430" t="s">
        <v>507</v>
      </c>
      <c r="E37" s="431"/>
      <c r="F37" s="431"/>
      <c r="G37" s="431"/>
      <c r="H37" s="431"/>
      <c r="I37" s="431"/>
      <c r="J37" s="432"/>
    </row>
    <row r="38" spans="4:10">
      <c r="D38" s="262"/>
      <c r="E38" s="263"/>
      <c r="F38" s="263"/>
      <c r="G38" s="263"/>
      <c r="H38" s="263"/>
      <c r="I38" s="263"/>
      <c r="J38" s="54"/>
    </row>
    <row r="39" spans="4:10">
      <c r="I39" s="52"/>
    </row>
    <row r="40" spans="4:10" ht="15.75">
      <c r="D40" s="424" t="s">
        <v>504</v>
      </c>
      <c r="E40" s="425"/>
      <c r="F40" s="425"/>
      <c r="G40" s="425"/>
      <c r="H40" s="425"/>
      <c r="I40" s="425"/>
      <c r="J40" s="426"/>
    </row>
    <row r="41" spans="4:10" ht="56.25" customHeight="1">
      <c r="D41" s="427" t="s">
        <v>201</v>
      </c>
      <c r="E41" s="428"/>
      <c r="F41" s="428"/>
      <c r="G41" s="428"/>
      <c r="H41" s="428"/>
      <c r="I41" s="428"/>
      <c r="J41" s="429"/>
    </row>
    <row r="42" spans="4:10" ht="45" customHeight="1">
      <c r="D42" s="411" t="s">
        <v>140</v>
      </c>
      <c r="E42" s="412"/>
      <c r="F42" s="412"/>
      <c r="G42" s="412"/>
      <c r="H42" s="412"/>
      <c r="I42" s="412"/>
      <c r="J42" s="413"/>
    </row>
    <row r="43" spans="4:10" ht="57.75" customHeight="1">
      <c r="D43" s="411" t="s">
        <v>141</v>
      </c>
      <c r="E43" s="412"/>
      <c r="F43" s="412"/>
      <c r="G43" s="412"/>
      <c r="H43" s="412"/>
      <c r="I43" s="412"/>
      <c r="J43" s="413"/>
    </row>
    <row r="44" spans="4:10" ht="22.5" customHeight="1">
      <c r="D44" s="394" t="s">
        <v>131</v>
      </c>
      <c r="E44" s="395"/>
      <c r="F44" s="395"/>
      <c r="G44" s="395"/>
      <c r="H44" s="395"/>
      <c r="I44" s="395"/>
      <c r="J44" s="396"/>
    </row>
    <row r="45" spans="4:10" ht="53.25" customHeight="1">
      <c r="D45" s="397" t="s">
        <v>139</v>
      </c>
      <c r="E45" s="398"/>
      <c r="F45" s="398"/>
      <c r="G45" s="398"/>
      <c r="H45" s="398"/>
      <c r="I45" s="398"/>
      <c r="J45" s="399"/>
    </row>
    <row r="46" spans="4:10" ht="70.5" customHeight="1">
      <c r="D46" s="400" t="s">
        <v>142</v>
      </c>
      <c r="E46" s="401"/>
      <c r="F46" s="401"/>
      <c r="G46" s="401"/>
      <c r="H46" s="401"/>
      <c r="I46" s="401"/>
      <c r="J46" s="402"/>
    </row>
    <row r="47" spans="4:10" ht="52.5" customHeight="1">
      <c r="D47" s="403" t="s">
        <v>143</v>
      </c>
      <c r="E47" s="404"/>
      <c r="F47" s="404"/>
      <c r="G47" s="404"/>
      <c r="H47" s="404"/>
      <c r="I47" s="404"/>
      <c r="J47" s="405"/>
    </row>
    <row r="48" spans="4:10">
      <c r="I48" s="52"/>
    </row>
    <row r="49" spans="4:10">
      <c r="I49" s="52"/>
    </row>
    <row r="50" spans="4:10" ht="23.25" customHeight="1">
      <c r="D50" s="406" t="s">
        <v>505</v>
      </c>
      <c r="E50" s="407"/>
      <c r="F50" s="407"/>
      <c r="G50" s="407"/>
      <c r="H50" s="407"/>
      <c r="I50" s="407"/>
      <c r="J50" s="408"/>
    </row>
    <row r="51" spans="4:10" ht="21.75" customHeight="1">
      <c r="D51" s="409" t="s">
        <v>132</v>
      </c>
      <c r="E51" s="409"/>
      <c r="F51" s="409"/>
      <c r="G51" s="409"/>
      <c r="H51" s="409"/>
      <c r="I51" s="409"/>
      <c r="J51" s="409"/>
    </row>
    <row r="52" spans="4:10" ht="21.75" customHeight="1">
      <c r="D52" s="409" t="s">
        <v>133</v>
      </c>
      <c r="E52" s="409"/>
      <c r="F52" s="409"/>
      <c r="G52" s="409"/>
      <c r="H52" s="409"/>
      <c r="I52" s="409"/>
      <c r="J52" s="409"/>
    </row>
    <row r="53" spans="4:10" ht="19.5" customHeight="1">
      <c r="D53" s="409" t="s">
        <v>134</v>
      </c>
      <c r="E53" s="409"/>
      <c r="F53" s="409"/>
      <c r="G53" s="409"/>
      <c r="H53" s="409"/>
      <c r="I53" s="409"/>
      <c r="J53" s="409"/>
    </row>
    <row r="54" spans="4:10" ht="39" customHeight="1">
      <c r="D54" s="409" t="s">
        <v>135</v>
      </c>
      <c r="E54" s="409"/>
      <c r="F54" s="409"/>
      <c r="G54" s="409"/>
      <c r="H54" s="409"/>
      <c r="I54" s="409"/>
      <c r="J54" s="409"/>
    </row>
    <row r="55" spans="4:10" ht="33.75" customHeight="1">
      <c r="D55" s="409" t="s">
        <v>136</v>
      </c>
      <c r="E55" s="409"/>
      <c r="F55" s="409"/>
      <c r="G55" s="409"/>
      <c r="H55" s="409"/>
      <c r="I55" s="409"/>
      <c r="J55" s="409"/>
    </row>
    <row r="56" spans="4:10" ht="25.5" customHeight="1">
      <c r="D56" s="410" t="s">
        <v>137</v>
      </c>
      <c r="E56" s="393"/>
      <c r="F56" s="393"/>
      <c r="G56" s="393"/>
      <c r="H56" s="393"/>
      <c r="I56" s="393"/>
      <c r="J56" s="393"/>
    </row>
    <row r="57" spans="4:10" ht="23.25" customHeight="1">
      <c r="D57" s="393" t="s">
        <v>138</v>
      </c>
      <c r="E57" s="393"/>
      <c r="F57" s="393"/>
      <c r="G57" s="393"/>
      <c r="H57" s="393"/>
      <c r="I57" s="393"/>
      <c r="J57" s="393"/>
    </row>
    <row r="58" spans="4:10"/>
    <row r="59" spans="4:10"/>
  </sheetData>
  <sheetProtection sheet="1" objects="1" scenarios="1"/>
  <mergeCells count="40">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57:J57"/>
    <mergeCell ref="D44:J44"/>
    <mergeCell ref="D45:J45"/>
    <mergeCell ref="D46:J46"/>
    <mergeCell ref="D47:J47"/>
    <mergeCell ref="D50:J50"/>
    <mergeCell ref="D51:J51"/>
    <mergeCell ref="D52:J52"/>
    <mergeCell ref="D53:J53"/>
    <mergeCell ref="D54:J54"/>
    <mergeCell ref="D55:J55"/>
    <mergeCell ref="D56:J56"/>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4" zoomScale="85" zoomScaleNormal="85" workbookViewId="0">
      <selection activeCell="E4" sqref="E4"/>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34" t="s">
        <v>510</v>
      </c>
      <c r="Q4" t="s">
        <v>49</v>
      </c>
      <c r="R4" t="s">
        <v>51</v>
      </c>
      <c r="S4" t="s">
        <v>194</v>
      </c>
      <c r="Y4" t="s">
        <v>309</v>
      </c>
      <c r="Z4" t="s">
        <v>309</v>
      </c>
    </row>
    <row r="5" spans="4:27" ht="27" customHeight="1">
      <c r="D5" s="460" t="s">
        <v>0</v>
      </c>
      <c r="E5" s="461"/>
      <c r="F5" s="461"/>
      <c r="G5" s="461"/>
      <c r="H5" s="462"/>
      <c r="R5" t="s">
        <v>52</v>
      </c>
      <c r="S5" t="s">
        <v>195</v>
      </c>
      <c r="T5" t="s">
        <v>196</v>
      </c>
      <c r="U5" t="s">
        <v>56</v>
      </c>
      <c r="Y5" t="s">
        <v>57</v>
      </c>
      <c r="Z5" t="s">
        <v>310</v>
      </c>
    </row>
    <row r="6" spans="4:27" ht="20.100000000000001" customHeight="1">
      <c r="D6" s="240" t="s">
        <v>1</v>
      </c>
      <c r="E6" s="241">
        <v>531676</v>
      </c>
      <c r="F6" s="451"/>
      <c r="G6" s="452"/>
      <c r="H6" s="453"/>
      <c r="R6" t="s">
        <v>200</v>
      </c>
      <c r="S6" t="s">
        <v>54</v>
      </c>
      <c r="T6" t="s">
        <v>56</v>
      </c>
      <c r="U6" t="s">
        <v>57</v>
      </c>
      <c r="Z6" t="s">
        <v>57</v>
      </c>
    </row>
    <row r="7" spans="4:27" ht="20.100000000000001" customHeight="1">
      <c r="D7" s="242" t="s">
        <v>316</v>
      </c>
      <c r="E7" s="243"/>
      <c r="F7" s="454"/>
      <c r="G7" s="455"/>
      <c r="H7" s="456"/>
      <c r="R7" t="s">
        <v>53</v>
      </c>
      <c r="T7" t="s">
        <v>197</v>
      </c>
    </row>
    <row r="8" spans="4:27" ht="20.100000000000001" customHeight="1">
      <c r="D8" s="242" t="s">
        <v>317</v>
      </c>
      <c r="E8" s="243"/>
      <c r="F8" s="454"/>
      <c r="G8" s="455"/>
      <c r="H8" s="456"/>
      <c r="T8" t="s">
        <v>57</v>
      </c>
      <c r="U8" t="s">
        <v>702</v>
      </c>
      <c r="V8" t="s">
        <v>624</v>
      </c>
    </row>
    <row r="9" spans="4:27" ht="20.100000000000001" customHeight="1">
      <c r="D9" s="242" t="s">
        <v>318</v>
      </c>
      <c r="E9" s="244" t="s">
        <v>832</v>
      </c>
      <c r="F9" s="454"/>
      <c r="G9" s="455"/>
      <c r="H9" s="456"/>
      <c r="U9" t="s">
        <v>703</v>
      </c>
      <c r="V9" t="s">
        <v>704</v>
      </c>
    </row>
    <row r="10" spans="4:27" ht="18" customHeight="1">
      <c r="D10" s="242" t="s">
        <v>2</v>
      </c>
      <c r="E10" s="245" t="s">
        <v>833</v>
      </c>
      <c r="F10" s="454"/>
      <c r="G10" s="455"/>
      <c r="H10" s="456"/>
      <c r="O10" t="s">
        <v>183</v>
      </c>
    </row>
    <row r="11" spans="4:27" ht="19.5" hidden="1" customHeight="1">
      <c r="D11" s="242" t="s">
        <v>486</v>
      </c>
      <c r="E11" s="261"/>
      <c r="F11" s="454"/>
      <c r="G11" s="455"/>
      <c r="H11" s="456"/>
      <c r="O11" t="s">
        <v>185</v>
      </c>
      <c r="Q11" s="49" t="s">
        <v>245</v>
      </c>
    </row>
    <row r="12" spans="4:27" ht="52.5" customHeight="1">
      <c r="D12" s="242" t="s">
        <v>180</v>
      </c>
      <c r="E12" s="246" t="s">
        <v>183</v>
      </c>
      <c r="F12" s="454"/>
      <c r="G12" s="455"/>
      <c r="H12" s="456"/>
      <c r="O12" t="s">
        <v>187</v>
      </c>
      <c r="Q12" s="49" t="s">
        <v>3</v>
      </c>
      <c r="R12" t="s">
        <v>3</v>
      </c>
      <c r="S12" s="135" t="s">
        <v>20</v>
      </c>
      <c r="Z12">
        <v>12</v>
      </c>
    </row>
    <row r="13" spans="4:27" ht="20.100000000000001" customHeight="1">
      <c r="D13" s="247" t="s">
        <v>193</v>
      </c>
      <c r="E13" s="248" t="s">
        <v>3</v>
      </c>
      <c r="F13" s="251" t="s">
        <v>19</v>
      </c>
      <c r="G13" s="251">
        <v>2020</v>
      </c>
      <c r="H13" s="463"/>
      <c r="Q13" s="49" t="s">
        <v>25</v>
      </c>
      <c r="R13" t="s">
        <v>25</v>
      </c>
      <c r="S13" s="135" t="s">
        <v>22</v>
      </c>
    </row>
    <row r="14" spans="4:27" ht="20.100000000000001" customHeight="1">
      <c r="D14" s="242" t="s">
        <v>192</v>
      </c>
      <c r="E14" s="248" t="s">
        <v>4</v>
      </c>
      <c r="F14" s="248" t="s">
        <v>21</v>
      </c>
      <c r="G14" s="246">
        <v>2021</v>
      </c>
      <c r="H14" s="463"/>
      <c r="Q14" s="49" t="s">
        <v>21</v>
      </c>
      <c r="R14" t="s">
        <v>21</v>
      </c>
      <c r="S14" s="135" t="s">
        <v>48</v>
      </c>
    </row>
    <row r="15" spans="4:27" ht="20.100000000000001" customHeight="1">
      <c r="D15" s="249" t="s">
        <v>108</v>
      </c>
      <c r="E15" s="248" t="s">
        <v>46</v>
      </c>
      <c r="F15" s="252" t="s">
        <v>3</v>
      </c>
      <c r="G15" s="248">
        <v>2022</v>
      </c>
      <c r="H15" s="463"/>
      <c r="Q15" s="49" t="s">
        <v>19</v>
      </c>
      <c r="R15" t="s">
        <v>19</v>
      </c>
      <c r="S15" s="135">
        <v>2017</v>
      </c>
    </row>
    <row r="16" spans="4:27" ht="35.25" customHeight="1">
      <c r="D16" s="247" t="s">
        <v>6</v>
      </c>
      <c r="E16" s="250" t="s">
        <v>36</v>
      </c>
      <c r="F16" s="253" t="s">
        <v>3</v>
      </c>
      <c r="G16" s="253">
        <v>2022</v>
      </c>
      <c r="H16" s="463"/>
      <c r="Q16" s="49" t="s">
        <v>23</v>
      </c>
      <c r="R16" t="s">
        <v>23</v>
      </c>
      <c r="S16" s="136">
        <v>2018</v>
      </c>
    </row>
    <row r="17" spans="4:26" ht="20.100000000000001" customHeight="1">
      <c r="D17" s="242" t="s">
        <v>8</v>
      </c>
      <c r="E17" s="75" t="s">
        <v>9</v>
      </c>
      <c r="F17" s="264"/>
      <c r="G17" s="265"/>
      <c r="H17" s="266"/>
      <c r="Q17" s="49" t="s">
        <v>26</v>
      </c>
      <c r="R17" t="s">
        <v>26</v>
      </c>
      <c r="S17" s="136">
        <v>2019</v>
      </c>
    </row>
    <row r="18" spans="4:26" ht="51" customHeight="1">
      <c r="D18" s="247" t="s">
        <v>10</v>
      </c>
      <c r="E18" s="255" t="s">
        <v>51</v>
      </c>
      <c r="F18" s="467" t="s">
        <v>511</v>
      </c>
      <c r="G18" s="468"/>
      <c r="H18" s="469"/>
      <c r="Q18" s="49" t="s">
        <v>27</v>
      </c>
      <c r="R18" t="s">
        <v>27</v>
      </c>
      <c r="S18" s="136">
        <v>2020</v>
      </c>
      <c r="Z18" t="e">
        <f>IF($E$12=$O$11,Dbt,IF($Z$12=15,Diff15,IF($Z$12=18,Diff18,IF($Z$12&lt;=12,Diff12,Eqt))))</f>
        <v>#VALUE!</v>
      </c>
    </row>
    <row r="19" spans="4:26" ht="20.100000000000001" customHeight="1">
      <c r="D19" s="242" t="s">
        <v>12</v>
      </c>
      <c r="E19" s="256" t="s">
        <v>197</v>
      </c>
      <c r="F19" s="267"/>
      <c r="G19" s="268"/>
      <c r="H19" s="266"/>
      <c r="Q19" s="49" t="s">
        <v>24</v>
      </c>
      <c r="R19" t="s">
        <v>24</v>
      </c>
      <c r="S19" s="136">
        <v>2021</v>
      </c>
    </row>
    <row r="20" spans="4:26" ht="20.100000000000001" customHeight="1">
      <c r="D20" s="242" t="s">
        <v>13</v>
      </c>
      <c r="E20" s="257" t="s">
        <v>49</v>
      </c>
      <c r="F20" s="269"/>
      <c r="G20" s="270"/>
      <c r="H20" s="271"/>
      <c r="Q20" s="49" t="s">
        <v>28</v>
      </c>
      <c r="R20" t="s">
        <v>28</v>
      </c>
      <c r="S20" s="136">
        <v>2022</v>
      </c>
    </row>
    <row r="21" spans="4:26" ht="20.100000000000001" customHeight="1">
      <c r="D21" s="254" t="s">
        <v>62</v>
      </c>
      <c r="E21" s="257" t="s">
        <v>55</v>
      </c>
      <c r="F21" s="464" t="s">
        <v>184</v>
      </c>
      <c r="G21" s="465"/>
      <c r="H21" s="466"/>
      <c r="Q21" s="49" t="s">
        <v>29</v>
      </c>
      <c r="R21" t="s">
        <v>29</v>
      </c>
      <c r="S21" s="136">
        <v>2023</v>
      </c>
    </row>
    <row r="22" spans="4:26" ht="20.100000000000001" customHeight="1">
      <c r="D22" s="242" t="s">
        <v>17</v>
      </c>
      <c r="E22" s="258" t="s">
        <v>194</v>
      </c>
      <c r="F22" s="451"/>
      <c r="G22" s="452"/>
      <c r="H22" s="453"/>
      <c r="Q22" s="49" t="s">
        <v>30</v>
      </c>
      <c r="R22" t="s">
        <v>30</v>
      </c>
      <c r="S22" s="136">
        <v>2024</v>
      </c>
    </row>
    <row r="23" spans="4:26" ht="49.5" customHeight="1">
      <c r="D23" s="242" t="s">
        <v>18</v>
      </c>
      <c r="E23" s="259" t="s">
        <v>836</v>
      </c>
      <c r="F23" s="457"/>
      <c r="G23" s="458"/>
      <c r="H23" s="459"/>
      <c r="Q23" s="49" t="s">
        <v>31</v>
      </c>
      <c r="R23" t="s">
        <v>31</v>
      </c>
      <c r="S23" s="136">
        <v>2025</v>
      </c>
    </row>
    <row r="24" spans="4:26" ht="20.100000000000001" customHeight="1">
      <c r="D24" s="242" t="s">
        <v>500</v>
      </c>
      <c r="E24" s="248" t="s">
        <v>837</v>
      </c>
      <c r="F24" s="251" t="s">
        <v>19</v>
      </c>
      <c r="G24" s="260" t="s">
        <v>245</v>
      </c>
      <c r="H24" s="238" t="s">
        <v>244</v>
      </c>
      <c r="Q24" s="49" t="s">
        <v>32</v>
      </c>
      <c r="S24" s="136">
        <v>2026</v>
      </c>
      <c r="Z24" t="s">
        <v>491</v>
      </c>
    </row>
    <row r="25" spans="4:26" ht="20.100000000000001" customHeight="1">
      <c r="D25" s="299" t="s">
        <v>501</v>
      </c>
      <c r="E25" s="248" t="s">
        <v>837</v>
      </c>
      <c r="F25" s="302" t="s">
        <v>19</v>
      </c>
      <c r="G25" s="303" t="s">
        <v>47</v>
      </c>
      <c r="H25" s="239" t="s">
        <v>244</v>
      </c>
      <c r="Q25" s="49" t="s">
        <v>33</v>
      </c>
      <c r="S25" s="136">
        <v>2027</v>
      </c>
      <c r="Z25" t="s">
        <v>492</v>
      </c>
    </row>
    <row r="26" spans="4:26" ht="20.100000000000001" customHeight="1">
      <c r="D26" s="384" t="s">
        <v>514</v>
      </c>
      <c r="E26" s="390" t="s">
        <v>702</v>
      </c>
      <c r="F26" s="359"/>
      <c r="G26" s="360"/>
      <c r="H26" s="301"/>
      <c r="Q26" s="49" t="s">
        <v>5</v>
      </c>
      <c r="S26" s="136"/>
    </row>
    <row r="27" spans="4:26" ht="20.100000000000001" customHeight="1">
      <c r="D27" s="299" t="s">
        <v>701</v>
      </c>
      <c r="E27" s="300" t="s">
        <v>704</v>
      </c>
      <c r="F27" s="361"/>
      <c r="G27" s="360"/>
      <c r="H27" s="301"/>
      <c r="Q27" s="49" t="s">
        <v>34</v>
      </c>
      <c r="S27" s="136"/>
    </row>
    <row r="28" spans="4:26" ht="31.5" customHeight="1">
      <c r="D28" s="285" t="s">
        <v>484</v>
      </c>
      <c r="E28" s="380" t="s">
        <v>482</v>
      </c>
      <c r="F28" s="451"/>
      <c r="G28" s="452"/>
      <c r="H28" s="453"/>
      <c r="I28" s="284"/>
      <c r="Q28" s="49" t="s">
        <v>35</v>
      </c>
    </row>
    <row r="29" spans="4:26" ht="26.25" hidden="1" customHeight="1">
      <c r="D29" s="377" t="s">
        <v>512</v>
      </c>
      <c r="E29" s="379"/>
      <c r="F29" s="454"/>
      <c r="G29" s="455"/>
      <c r="H29" s="456"/>
      <c r="I29" s="284"/>
      <c r="Q29" s="49" t="s">
        <v>36</v>
      </c>
    </row>
    <row r="30" spans="4:26" ht="33" customHeight="1">
      <c r="D30" s="378"/>
      <c r="F30" s="378"/>
      <c r="G30" s="378"/>
      <c r="H30" s="378"/>
      <c r="Q30" s="49" t="s">
        <v>37</v>
      </c>
    </row>
    <row r="31" spans="4:26" hidden="1">
      <c r="Q31" s="49" t="s">
        <v>38</v>
      </c>
    </row>
    <row r="32" spans="4:26" hidden="1">
      <c r="Q32" s="49" t="s">
        <v>39</v>
      </c>
    </row>
    <row r="33" spans="17:17" hidden="1">
      <c r="Q33" s="49" t="s">
        <v>40</v>
      </c>
    </row>
    <row r="34" spans="17:17" hidden="1">
      <c r="Q34" s="49" t="s">
        <v>41</v>
      </c>
    </row>
    <row r="35" spans="17:17" hidden="1">
      <c r="Q35" s="49" t="s">
        <v>42</v>
      </c>
    </row>
    <row r="36" spans="17:17" hidden="1">
      <c r="Q36" s="49" t="s">
        <v>43</v>
      </c>
    </row>
    <row r="37" spans="17:17" hidden="1">
      <c r="Q37" s="49" t="s">
        <v>7</v>
      </c>
    </row>
    <row r="38" spans="17:17" hidden="1">
      <c r="Q38" s="49" t="s">
        <v>44</v>
      </c>
    </row>
    <row r="39" spans="17:17" hidden="1">
      <c r="Q39" s="49" t="s">
        <v>45</v>
      </c>
    </row>
    <row r="40" spans="17:17" hidden="1">
      <c r="Q40" s="49" t="s">
        <v>46</v>
      </c>
    </row>
    <row r="41" spans="17:17" hidden="1">
      <c r="Q41" s="49" t="s">
        <v>47</v>
      </c>
    </row>
    <row r="42" spans="17:17" hidden="1">
      <c r="Q42" s="49" t="s">
        <v>4</v>
      </c>
    </row>
    <row r="43" spans="17:17" hidden="1">
      <c r="Q43" s="49" t="s">
        <v>740</v>
      </c>
    </row>
    <row r="44" spans="17:17" hidden="1">
      <c r="Q44" s="49" t="s">
        <v>741</v>
      </c>
    </row>
    <row r="45" spans="17:17" hidden="1">
      <c r="Q45" s="49" t="s">
        <v>742</v>
      </c>
    </row>
    <row r="46" spans="17:17" hidden="1">
      <c r="Q46" s="49" t="s">
        <v>743</v>
      </c>
    </row>
    <row r="47" spans="17:17" hidden="1">
      <c r="Q47" s="49" t="s">
        <v>744</v>
      </c>
    </row>
    <row r="48" spans="17:17" hidden="1">
      <c r="Q48" s="49" t="s">
        <v>745</v>
      </c>
    </row>
    <row r="49" spans="17:17" hidden="1">
      <c r="Q49" s="49" t="s">
        <v>746</v>
      </c>
    </row>
    <row r="50" spans="17:17" hidden="1">
      <c r="Q50" s="49" t="s">
        <v>747</v>
      </c>
    </row>
    <row r="51" spans="17:17" hidden="1">
      <c r="Q51" s="49" t="s">
        <v>748</v>
      </c>
    </row>
    <row r="52" spans="17:17" hidden="1">
      <c r="Q52" s="49" t="s">
        <v>749</v>
      </c>
    </row>
    <row r="53" spans="17:17" hidden="1">
      <c r="Q53" s="49" t="s">
        <v>750</v>
      </c>
    </row>
    <row r="54" spans="17:17" hidden="1">
      <c r="Q54" s="49" t="s">
        <v>751</v>
      </c>
    </row>
    <row r="55" spans="17:17" hidden="1">
      <c r="Q55" s="49" t="s">
        <v>752</v>
      </c>
    </row>
    <row r="56" spans="17:17" hidden="1">
      <c r="Q56" s="49" t="s">
        <v>753</v>
      </c>
    </row>
    <row r="57" spans="17:17" hidden="1">
      <c r="Q57" s="49" t="s">
        <v>754</v>
      </c>
    </row>
    <row r="58" spans="17:17" hidden="1">
      <c r="Q58" s="49" t="s">
        <v>755</v>
      </c>
    </row>
    <row r="59" spans="17:17" hidden="1">
      <c r="Q59" s="49" t="s">
        <v>756</v>
      </c>
    </row>
    <row r="60" spans="17:17" hidden="1">
      <c r="Q60" s="49" t="s">
        <v>757</v>
      </c>
    </row>
    <row r="61" spans="17:17" hidden="1">
      <c r="Q61" s="49" t="s">
        <v>758</v>
      </c>
    </row>
    <row r="62" spans="17:17" hidden="1">
      <c r="Q62" s="49" t="s">
        <v>759</v>
      </c>
    </row>
    <row r="63" spans="17:17" hidden="1">
      <c r="Q63" s="49" t="s">
        <v>760</v>
      </c>
    </row>
    <row r="64" spans="17:17" hidden="1">
      <c r="Q64" s="49" t="s">
        <v>761</v>
      </c>
    </row>
    <row r="65" spans="17:17" hidden="1">
      <c r="Q65" s="49" t="s">
        <v>762</v>
      </c>
    </row>
    <row r="66" spans="17:17" hidden="1">
      <c r="Q66" s="49" t="s">
        <v>763</v>
      </c>
    </row>
    <row r="67" spans="17:17" hidden="1">
      <c r="Q67" s="49" t="s">
        <v>764</v>
      </c>
    </row>
    <row r="68" spans="17:17" hidden="1">
      <c r="Q68" s="49" t="s">
        <v>765</v>
      </c>
    </row>
    <row r="69" spans="17:17" hidden="1">
      <c r="Q69" s="49" t="s">
        <v>766</v>
      </c>
    </row>
    <row r="70" spans="17:17" hidden="1">
      <c r="Q70" s="49" t="s">
        <v>767</v>
      </c>
    </row>
    <row r="71" spans="17:17" hidden="1">
      <c r="Q71" s="49" t="s">
        <v>768</v>
      </c>
    </row>
    <row r="72" spans="17:17" hidden="1">
      <c r="Q72" s="49" t="s">
        <v>769</v>
      </c>
    </row>
    <row r="73" spans="17:17" hidden="1">
      <c r="Q73" s="49" t="s">
        <v>770</v>
      </c>
    </row>
    <row r="74" spans="17:17" hidden="1">
      <c r="Q74" s="49" t="s">
        <v>771</v>
      </c>
    </row>
  </sheetData>
  <sheetProtection algorithmName="SHA-512" hashValue="Z49Bqq4qJTjuj6Ct9wxilZtRtXPkuhRokV4FQtDxV4gQK2b0sEgCIbxM6ce3veIufVa3qVwqrAlLYkwfDxxNxg==" saltValue="mX3fywM4oPoO9C9VvsxiFQ=="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$S$13:$S$20</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$S$13:$S$19</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opLeftCell="C7" zoomScale="85" zoomScaleNormal="85" workbookViewId="0">
      <selection activeCell="G30" sqref="G30"/>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73" t="s">
        <v>308</v>
      </c>
      <c r="E8" s="474"/>
      <c r="F8" s="474"/>
      <c r="G8" s="475"/>
    </row>
    <row r="9" spans="4:19" ht="45">
      <c r="D9" s="476" t="s">
        <v>104</v>
      </c>
      <c r="E9" s="477"/>
      <c r="F9" s="15" t="s">
        <v>305</v>
      </c>
      <c r="G9" s="15" t="s">
        <v>58</v>
      </c>
    </row>
    <row r="10" spans="4:19" ht="20.100000000000001" customHeight="1">
      <c r="D10" s="65" t="s">
        <v>59</v>
      </c>
      <c r="E10" s="1" t="s">
        <v>190</v>
      </c>
      <c r="F10" s="235" t="s">
        <v>838</v>
      </c>
      <c r="G10" s="2" t="s">
        <v>839</v>
      </c>
      <c r="I10" s="191"/>
    </row>
    <row r="11" spans="4:19" ht="20.100000000000001" customHeight="1">
      <c r="D11" s="65" t="s">
        <v>60</v>
      </c>
      <c r="E11" s="1" t="s">
        <v>191</v>
      </c>
      <c r="F11" s="236">
        <v>44561</v>
      </c>
      <c r="G11" s="2" t="s">
        <v>840</v>
      </c>
    </row>
    <row r="12" spans="4:19" ht="20.100000000000001" customHeight="1">
      <c r="D12" s="65" t="s">
        <v>61</v>
      </c>
      <c r="E12" s="1" t="s">
        <v>62</v>
      </c>
      <c r="F12" s="387" t="str">
        <f>+IF(COUNTA('General Info'!E21),'General Info'!E21,"")</f>
        <v>Unaudited</v>
      </c>
      <c r="G12" s="387" t="str">
        <f>+IF(COUNTA('General Info'!E21),'General Info'!E21,"")</f>
        <v>Unaudited</v>
      </c>
      <c r="O12" t="s">
        <v>16</v>
      </c>
    </row>
    <row r="13" spans="4:19" ht="20.100000000000001" customHeight="1">
      <c r="D13" s="65" t="s">
        <v>63</v>
      </c>
      <c r="E13" s="1" t="s">
        <v>13</v>
      </c>
      <c r="F13" s="272" t="str">
        <f>+IF(COUNTA('General Info'!E20),'General Info'!E20,"")</f>
        <v>Standalone</v>
      </c>
      <c r="G13" s="273" t="str">
        <f>+IF(COUNTA('General Info'!E20),'General Info'!E20,"")</f>
        <v>Standalone</v>
      </c>
      <c r="O13" t="s">
        <v>55</v>
      </c>
    </row>
    <row r="14" spans="4:19" ht="41.25" customHeight="1">
      <c r="D14" s="205" t="s">
        <v>103</v>
      </c>
      <c r="E14" s="478" t="s">
        <v>478</v>
      </c>
      <c r="F14" s="479"/>
      <c r="G14" s="480"/>
    </row>
    <row r="15" spans="4:19" ht="20.100000000000001" customHeight="1">
      <c r="D15" s="44">
        <v>1</v>
      </c>
      <c r="E15" s="16" t="s">
        <v>246</v>
      </c>
      <c r="F15" s="470"/>
      <c r="G15" s="471"/>
    </row>
    <row r="16" spans="4:19" ht="20.100000000000001" customHeight="1">
      <c r="D16" s="45"/>
      <c r="E16" s="64" t="s">
        <v>227</v>
      </c>
      <c r="F16" s="6">
        <v>0</v>
      </c>
      <c r="G16" s="365">
        <v>0</v>
      </c>
      <c r="S16">
        <f>+IF(COUNT(F16),+F16,"")</f>
        <v>0</v>
      </c>
    </row>
    <row r="17" spans="1:19" ht="20.100000000000001" customHeight="1">
      <c r="D17" s="41"/>
      <c r="E17" s="64" t="s">
        <v>71</v>
      </c>
      <c r="F17" s="274">
        <v>4.2</v>
      </c>
      <c r="G17" s="366">
        <v>13.75</v>
      </c>
      <c r="S17">
        <f t="shared" ref="S17:S77" si="0">+IF(COUNT(F17),+F17,"")</f>
        <v>4.2</v>
      </c>
    </row>
    <row r="18" spans="1:19" ht="20.100000000000001" customHeight="1">
      <c r="D18" s="42"/>
      <c r="E18" s="68" t="s">
        <v>228</v>
      </c>
      <c r="F18" s="355">
        <f>+IF(COUNT(F16:F17),ROUND(SUM(F16:F17),3),"")</f>
        <v>4.2</v>
      </c>
      <c r="G18" s="355">
        <f t="shared" ref="G18" si="1">+IF(COUNT(G16:G17),ROUND(SUM(G16:G17),3),"")</f>
        <v>13.75</v>
      </c>
      <c r="S18">
        <f t="shared" si="0"/>
        <v>4.2</v>
      </c>
    </row>
    <row r="19" spans="1:19" ht="20.100000000000001" customHeight="1">
      <c r="D19" s="44">
        <v>2</v>
      </c>
      <c r="E19" s="39" t="s">
        <v>64</v>
      </c>
      <c r="F19" s="470"/>
      <c r="G19" s="471"/>
      <c r="S19" t="str">
        <f t="shared" si="0"/>
        <v/>
      </c>
    </row>
    <row r="20" spans="1:19" ht="20.100000000000001" customHeight="1">
      <c r="D20" s="43" t="s">
        <v>163</v>
      </c>
      <c r="E20" s="63" t="s">
        <v>65</v>
      </c>
      <c r="F20" s="6">
        <v>0</v>
      </c>
      <c r="G20" s="365">
        <v>0</v>
      </c>
      <c r="S20">
        <f t="shared" si="0"/>
        <v>0</v>
      </c>
    </row>
    <row r="21" spans="1:19" ht="20.100000000000001" customHeight="1">
      <c r="D21" s="41" t="s">
        <v>164</v>
      </c>
      <c r="E21" s="64" t="s">
        <v>66</v>
      </c>
      <c r="F21" s="36">
        <v>0</v>
      </c>
      <c r="G21" s="367">
        <v>0</v>
      </c>
      <c r="S21">
        <f t="shared" si="0"/>
        <v>0</v>
      </c>
    </row>
    <row r="22" spans="1:19" ht="30">
      <c r="D22" s="41" t="s">
        <v>165</v>
      </c>
      <c r="E22" s="118" t="s">
        <v>67</v>
      </c>
      <c r="F22" s="36">
        <v>0</v>
      </c>
      <c r="G22" s="367">
        <v>0</v>
      </c>
      <c r="S22">
        <f t="shared" si="0"/>
        <v>0</v>
      </c>
    </row>
    <row r="23" spans="1:19" ht="20.100000000000001" customHeight="1">
      <c r="D23" s="41" t="s">
        <v>166</v>
      </c>
      <c r="E23" s="117" t="s">
        <v>68</v>
      </c>
      <c r="F23" s="36">
        <v>0.48</v>
      </c>
      <c r="G23" s="367">
        <v>1.44</v>
      </c>
      <c r="S23">
        <f t="shared" si="0"/>
        <v>0.48</v>
      </c>
    </row>
    <row r="24" spans="1:19" ht="20.100000000000001" customHeight="1">
      <c r="D24" s="41" t="s">
        <v>167</v>
      </c>
      <c r="E24" s="64" t="s">
        <v>72</v>
      </c>
      <c r="F24" s="274">
        <v>0.37</v>
      </c>
      <c r="G24" s="366">
        <v>1.0900000000000001</v>
      </c>
      <c r="S24">
        <f t="shared" si="0"/>
        <v>0.37</v>
      </c>
    </row>
    <row r="25" spans="1:19" ht="20.100000000000001" customHeight="1">
      <c r="A25" s="17"/>
      <c r="B25" s="17"/>
      <c r="C25" s="17"/>
      <c r="D25" s="41" t="s">
        <v>168</v>
      </c>
      <c r="E25" s="117" t="s">
        <v>299</v>
      </c>
      <c r="F25" s="37">
        <v>0</v>
      </c>
      <c r="G25" s="368">
        <v>0</v>
      </c>
      <c r="S25">
        <f t="shared" si="0"/>
        <v>0</v>
      </c>
    </row>
    <row r="26" spans="1:19" ht="20.100000000000001" customHeight="1">
      <c r="D26" s="25" t="s">
        <v>168</v>
      </c>
      <c r="E26" s="67" t="s">
        <v>69</v>
      </c>
      <c r="F26" s="470"/>
      <c r="G26" s="471"/>
      <c r="S26" t="str">
        <f t="shared" si="0"/>
        <v/>
      </c>
    </row>
    <row r="27" spans="1:19" ht="20.100000000000001" customHeight="1">
      <c r="D27" s="46">
        <v>1</v>
      </c>
      <c r="E27" s="120" t="s">
        <v>841</v>
      </c>
      <c r="F27" s="36">
        <v>1.49</v>
      </c>
      <c r="G27" s="367">
        <v>5.66</v>
      </c>
      <c r="H27" s="193"/>
      <c r="I27" s="193"/>
      <c r="J27" s="193"/>
      <c r="K27" s="193"/>
      <c r="S27">
        <f t="shared" si="0"/>
        <v>1.49</v>
      </c>
    </row>
    <row r="28" spans="1:19" ht="20.100000000000001" customHeight="1">
      <c r="D28" s="19">
        <v>2</v>
      </c>
      <c r="E28" s="120"/>
      <c r="F28" s="36"/>
      <c r="G28" s="367"/>
      <c r="H28" s="193"/>
      <c r="I28" s="193"/>
      <c r="J28" s="193"/>
      <c r="K28" s="193"/>
      <c r="S28" t="str">
        <f t="shared" si="0"/>
        <v/>
      </c>
    </row>
    <row r="29" spans="1:19" ht="20.100000000000001" customHeight="1">
      <c r="D29" s="19">
        <v>3</v>
      </c>
      <c r="E29" s="120"/>
      <c r="F29" s="36"/>
      <c r="G29" s="367"/>
      <c r="H29" s="193"/>
      <c r="I29" s="193"/>
      <c r="J29" s="193"/>
      <c r="K29" s="193"/>
      <c r="S29" t="str">
        <f t="shared" si="0"/>
        <v/>
      </c>
    </row>
    <row r="30" spans="1:19" ht="20.100000000000001" customHeight="1">
      <c r="D30" s="19">
        <v>4</v>
      </c>
      <c r="E30" s="120"/>
      <c r="F30" s="36"/>
      <c r="G30" s="367"/>
      <c r="H30" s="193"/>
      <c r="I30" s="193"/>
      <c r="J30" s="193"/>
      <c r="K30" s="193"/>
      <c r="S30" t="str">
        <f t="shared" si="0"/>
        <v/>
      </c>
    </row>
    <row r="31" spans="1:19" ht="20.100000000000001" customHeight="1">
      <c r="D31" s="19">
        <v>5</v>
      </c>
      <c r="E31" s="120"/>
      <c r="F31" s="36"/>
      <c r="G31" s="367"/>
      <c r="H31" s="193"/>
      <c r="I31" s="193"/>
      <c r="J31" s="193"/>
      <c r="K31" s="193"/>
      <c r="S31" t="str">
        <f t="shared" si="0"/>
        <v/>
      </c>
    </row>
    <row r="32" spans="1:19" ht="20.100000000000001" customHeight="1">
      <c r="D32" s="19">
        <v>6</v>
      </c>
      <c r="E32" s="120"/>
      <c r="F32" s="36"/>
      <c r="G32" s="367"/>
      <c r="H32" s="193"/>
      <c r="I32" s="193"/>
      <c r="J32" s="193"/>
      <c r="K32" s="193"/>
      <c r="S32" t="str">
        <f t="shared" si="0"/>
        <v/>
      </c>
    </row>
    <row r="33" spans="4:19" ht="20.100000000000001" customHeight="1">
      <c r="D33" s="19">
        <v>7</v>
      </c>
      <c r="E33" s="120"/>
      <c r="F33" s="36"/>
      <c r="G33" s="367"/>
      <c r="H33" s="193"/>
      <c r="I33" s="193"/>
      <c r="J33" s="193"/>
      <c r="K33" s="193"/>
      <c r="S33" t="str">
        <f t="shared" si="0"/>
        <v/>
      </c>
    </row>
    <row r="34" spans="4:19" ht="20.100000000000001" customHeight="1">
      <c r="D34" s="19">
        <v>8</v>
      </c>
      <c r="E34" s="120"/>
      <c r="F34" s="36"/>
      <c r="G34" s="367"/>
      <c r="H34" s="193"/>
      <c r="I34" s="193"/>
      <c r="J34" s="193"/>
      <c r="K34" s="193"/>
      <c r="S34" t="str">
        <f t="shared" si="0"/>
        <v/>
      </c>
    </row>
    <row r="35" spans="4:19" ht="20.100000000000001" customHeight="1">
      <c r="D35" s="19">
        <v>9</v>
      </c>
      <c r="E35" s="120"/>
      <c r="F35" s="36"/>
      <c r="G35" s="367"/>
      <c r="H35" s="193"/>
      <c r="I35" s="193"/>
      <c r="J35" s="193"/>
      <c r="K35" s="193"/>
      <c r="S35" t="str">
        <f t="shared" si="0"/>
        <v/>
      </c>
    </row>
    <row r="36" spans="4:19" ht="20.100000000000001" customHeight="1">
      <c r="D36" s="20">
        <v>10</v>
      </c>
      <c r="E36" s="120"/>
      <c r="F36" s="36"/>
      <c r="G36" s="367"/>
      <c r="H36" s="193"/>
      <c r="I36" s="193"/>
      <c r="J36" s="193"/>
      <c r="K36" s="193"/>
      <c r="S36" t="str">
        <f t="shared" si="0"/>
        <v/>
      </c>
    </row>
    <row r="37" spans="4:19" ht="20.100000000000001" customHeight="1">
      <c r="D37" s="21"/>
      <c r="E37" s="69" t="s">
        <v>70</v>
      </c>
      <c r="F37" s="58">
        <f>+IF(COUNT(F27:F36),ROUND(SUM(F27:F36),3),"")</f>
        <v>1.49</v>
      </c>
      <c r="G37" s="58">
        <f t="shared" ref="G37" si="2">+IF(COUNT(G27:G36),ROUND(SUM(G27:G36),3),"")</f>
        <v>5.66</v>
      </c>
      <c r="S37">
        <f t="shared" si="0"/>
        <v>1.49</v>
      </c>
    </row>
    <row r="38" spans="4:19" ht="20.100000000000001" customHeight="1">
      <c r="D38" s="21"/>
      <c r="E38" s="69" t="s">
        <v>107</v>
      </c>
      <c r="F38" s="58">
        <f t="shared" ref="F38:G38" si="3">+IF(COUNT(F37,F20:F25),SUM(F37,F20:F25),"")</f>
        <v>2.34</v>
      </c>
      <c r="G38" s="58">
        <f t="shared" si="3"/>
        <v>8.19</v>
      </c>
      <c r="S38">
        <f t="shared" si="0"/>
        <v>2.34</v>
      </c>
    </row>
    <row r="39" spans="4:19" ht="20.100000000000001" customHeight="1">
      <c r="D39" s="21">
        <v>3</v>
      </c>
      <c r="E39" s="69" t="s">
        <v>229</v>
      </c>
      <c r="F39" s="58">
        <f t="shared" ref="F39:G39" si="4">+IF(COUNT(F38,F18),+ROUND(SUM(F18)-SUM(F38),3),"")</f>
        <v>1.86</v>
      </c>
      <c r="G39" s="58">
        <f t="shared" si="4"/>
        <v>5.56</v>
      </c>
      <c r="S39">
        <f t="shared" si="0"/>
        <v>1.86</v>
      </c>
    </row>
    <row r="40" spans="4:19" ht="20.100000000000001" customHeight="1">
      <c r="D40" s="22">
        <v>4</v>
      </c>
      <c r="E40" s="117" t="s">
        <v>73</v>
      </c>
      <c r="F40" s="275">
        <v>0</v>
      </c>
      <c r="G40" s="369">
        <v>0</v>
      </c>
      <c r="S40">
        <f t="shared" si="0"/>
        <v>0</v>
      </c>
    </row>
    <row r="41" spans="4:19" ht="20.100000000000001" customHeight="1">
      <c r="D41" s="21">
        <v>5</v>
      </c>
      <c r="E41" s="70" t="s">
        <v>159</v>
      </c>
      <c r="F41" s="58">
        <f>+IF(COUNT(F39:F40),+ROUND(SUM(F39)+SUM(F40),3),"")</f>
        <v>1.86</v>
      </c>
      <c r="G41" s="58">
        <f t="shared" ref="G41" si="5">+IF(COUNT(G39:G40),+ROUND(SUM(G39)+SUM(G40),3),"")</f>
        <v>5.56</v>
      </c>
      <c r="S41">
        <f t="shared" si="0"/>
        <v>1.86</v>
      </c>
    </row>
    <row r="42" spans="4:19" ht="20.100000000000001" customHeight="1">
      <c r="D42" s="21">
        <v>7</v>
      </c>
      <c r="E42" s="121" t="s">
        <v>160</v>
      </c>
      <c r="F42" s="470"/>
      <c r="G42" s="471"/>
      <c r="S42" t="str">
        <f t="shared" si="0"/>
        <v/>
      </c>
    </row>
    <row r="43" spans="4:19" ht="20.100000000000001" customHeight="1">
      <c r="D43" s="110">
        <v>8</v>
      </c>
      <c r="E43" s="199" t="s">
        <v>230</v>
      </c>
      <c r="F43" s="276">
        <v>0</v>
      </c>
      <c r="G43" s="370">
        <v>0</v>
      </c>
      <c r="S43">
        <f t="shared" si="0"/>
        <v>0</v>
      </c>
    </row>
    <row r="44" spans="4:19" ht="20.100000000000001" customHeight="1">
      <c r="D44" s="80">
        <v>9</v>
      </c>
      <c r="E44" s="119" t="s">
        <v>231</v>
      </c>
      <c r="F44" s="277">
        <v>-0.49</v>
      </c>
      <c r="G44" s="371">
        <v>-1.82</v>
      </c>
      <c r="S44">
        <f t="shared" si="0"/>
        <v>-0.49</v>
      </c>
    </row>
    <row r="45" spans="4:19" ht="20.100000000000001" customHeight="1">
      <c r="D45" s="21">
        <v>10</v>
      </c>
      <c r="E45" s="71" t="s">
        <v>79</v>
      </c>
      <c r="F45" s="58">
        <f>+IF(COUNT(F43:F44),+ROUND(SUM(F43:F44),3),"")</f>
        <v>-0.49</v>
      </c>
      <c r="G45" s="58">
        <f>+IF(COUNT(G43:G44),+ROUND(SUM(G43:G44),3),"")</f>
        <v>-1.82</v>
      </c>
      <c r="S45">
        <f t="shared" si="0"/>
        <v>-0.49</v>
      </c>
    </row>
    <row r="46" spans="4:19" ht="33" customHeight="1">
      <c r="D46" s="24">
        <v>11</v>
      </c>
      <c r="E46" s="116" t="s">
        <v>232</v>
      </c>
      <c r="F46" s="275">
        <v>0</v>
      </c>
      <c r="G46" s="369">
        <v>0</v>
      </c>
      <c r="S46">
        <f t="shared" si="0"/>
        <v>0</v>
      </c>
    </row>
    <row r="47" spans="4:19" ht="20.100000000000001" customHeight="1">
      <c r="D47" s="44">
        <v>14</v>
      </c>
      <c r="E47" s="69" t="s">
        <v>175</v>
      </c>
      <c r="F47" s="58">
        <f>+IF(COUNT(F41,F45,F46),+ROUND(SUM(F41)-SUM(F45)+SUM(F46),3),"")</f>
        <v>2.35</v>
      </c>
      <c r="G47" s="58">
        <f>+IF(COUNT(G41,G45,G46),+ROUND(SUM(G41)-SUM(G45)+SUM(G46),3),"")</f>
        <v>7.38</v>
      </c>
      <c r="S47">
        <f t="shared" si="0"/>
        <v>2.35</v>
      </c>
    </row>
    <row r="48" spans="4:19" ht="20.100000000000001" customHeight="1">
      <c r="D48" s="79">
        <v>15</v>
      </c>
      <c r="E48" s="122" t="s">
        <v>300</v>
      </c>
      <c r="F48" s="276">
        <v>0</v>
      </c>
      <c r="G48" s="370">
        <v>0</v>
      </c>
      <c r="S48">
        <f t="shared" si="0"/>
        <v>0</v>
      </c>
    </row>
    <row r="49" spans="4:19" ht="20.100000000000001" customHeight="1">
      <c r="D49" s="80">
        <v>16</v>
      </c>
      <c r="E49" s="123" t="s">
        <v>301</v>
      </c>
      <c r="F49" s="277">
        <v>0</v>
      </c>
      <c r="G49" s="371">
        <v>0</v>
      </c>
      <c r="S49">
        <f t="shared" si="0"/>
        <v>0</v>
      </c>
    </row>
    <row r="50" spans="4:19" ht="20.100000000000001" customHeight="1">
      <c r="D50" s="21">
        <v>17</v>
      </c>
      <c r="E50" s="124" t="s">
        <v>302</v>
      </c>
      <c r="F50" s="58">
        <f>+IF(COUNT(F48:F49),+ROUND(SUM(F48)-SUM(F49),3),"")</f>
        <v>0</v>
      </c>
      <c r="G50" s="58">
        <f t="shared" ref="G50" si="6">+IF(COUNT(G48:G49),+ROUND(SUM(G48)-SUM(G49),3),"")</f>
        <v>0</v>
      </c>
      <c r="S50">
        <f t="shared" si="0"/>
        <v>0</v>
      </c>
    </row>
    <row r="51" spans="4:19" ht="33" customHeight="1">
      <c r="D51" s="79">
        <v>19</v>
      </c>
      <c r="E51" s="130" t="s">
        <v>233</v>
      </c>
      <c r="F51" s="6">
        <v>0</v>
      </c>
      <c r="G51" s="365">
        <v>0</v>
      </c>
      <c r="S51">
        <f t="shared" si="0"/>
        <v>0</v>
      </c>
    </row>
    <row r="52" spans="4:19" ht="20.100000000000001" customHeight="1">
      <c r="D52" s="44">
        <v>21</v>
      </c>
      <c r="E52" s="69" t="s">
        <v>234</v>
      </c>
      <c r="F52" s="58">
        <f>+IF(COUNT(F47,F50,F51),ROUND(SUM(F47)+SUM(F50:F51),3),"")</f>
        <v>2.35</v>
      </c>
      <c r="G52" s="58">
        <f>+IF(COUNT(G47,G50,G51),ROUND(SUM(G47)+SUM(G50:G51),3),"")</f>
        <v>7.38</v>
      </c>
      <c r="S52">
        <f t="shared" si="0"/>
        <v>2.35</v>
      </c>
    </row>
    <row r="53" spans="4:19" ht="20.100000000000001" customHeight="1">
      <c r="D53" s="79">
        <v>22</v>
      </c>
      <c r="E53" s="137" t="s">
        <v>202</v>
      </c>
      <c r="F53" s="36">
        <v>0</v>
      </c>
      <c r="G53" s="367">
        <v>0</v>
      </c>
      <c r="S53">
        <f t="shared" si="0"/>
        <v>0</v>
      </c>
    </row>
    <row r="54" spans="4:19" ht="20.100000000000001" customHeight="1">
      <c r="D54" s="89">
        <v>23</v>
      </c>
      <c r="E54" s="87" t="s">
        <v>203</v>
      </c>
      <c r="F54" s="58">
        <f>+IF(COUNT(F52:F53),SUM(F52:F53),"")</f>
        <v>2.35</v>
      </c>
      <c r="G54" s="58">
        <f>+IF(COUNT(G52:G53),SUM(G52:G53),"")</f>
        <v>7.38</v>
      </c>
      <c r="S54">
        <f t="shared" si="0"/>
        <v>2.35</v>
      </c>
    </row>
    <row r="55" spans="4:19" ht="20.100000000000001" customHeight="1">
      <c r="D55" s="89">
        <v>24</v>
      </c>
      <c r="E55" s="125" t="s">
        <v>204</v>
      </c>
      <c r="F55" s="470"/>
      <c r="G55" s="471"/>
      <c r="S55" t="str">
        <f t="shared" si="0"/>
        <v/>
      </c>
    </row>
    <row r="56" spans="4:19" ht="20.100000000000001" customHeight="1">
      <c r="D56" s="88"/>
      <c r="E56" s="200" t="s">
        <v>205</v>
      </c>
      <c r="F56" s="391"/>
      <c r="G56" s="392"/>
      <c r="S56" t="str">
        <f t="shared" si="0"/>
        <v/>
      </c>
    </row>
    <row r="57" spans="4:19" ht="20.100000000000001" customHeight="1">
      <c r="D57" s="88"/>
      <c r="E57" s="200" t="s">
        <v>206</v>
      </c>
      <c r="F57" s="391"/>
      <c r="G57" s="392"/>
      <c r="S57" t="str">
        <f t="shared" si="0"/>
        <v/>
      </c>
    </row>
    <row r="58" spans="4:19" ht="20.100000000000001" customHeight="1">
      <c r="D58" s="89">
        <v>25</v>
      </c>
      <c r="E58" s="125" t="s">
        <v>207</v>
      </c>
      <c r="F58" s="470"/>
      <c r="G58" s="471"/>
      <c r="S58" t="str">
        <f t="shared" si="0"/>
        <v/>
      </c>
    </row>
    <row r="59" spans="4:19" ht="19.5" customHeight="1">
      <c r="D59" s="114"/>
      <c r="E59" s="126" t="s">
        <v>208</v>
      </c>
      <c r="F59" s="36">
        <v>0</v>
      </c>
      <c r="G59" s="367">
        <v>0</v>
      </c>
      <c r="S59">
        <f t="shared" si="0"/>
        <v>0</v>
      </c>
    </row>
    <row r="60" spans="4:19" ht="33" customHeight="1">
      <c r="D60" s="115"/>
      <c r="E60" s="127" t="s">
        <v>209</v>
      </c>
      <c r="F60" s="37">
        <v>0</v>
      </c>
      <c r="G60" s="368">
        <v>0</v>
      </c>
      <c r="S60">
        <f t="shared" si="0"/>
        <v>0</v>
      </c>
    </row>
    <row r="61" spans="4:19" ht="20.100000000000001" customHeight="1">
      <c r="D61" s="44">
        <v>26</v>
      </c>
      <c r="E61" s="121" t="s">
        <v>74</v>
      </c>
      <c r="F61" s="470"/>
      <c r="G61" s="471"/>
      <c r="S61" t="str">
        <f t="shared" si="0"/>
        <v/>
      </c>
    </row>
    <row r="62" spans="4:19" ht="20.100000000000001" customHeight="1">
      <c r="D62" s="81"/>
      <c r="E62" s="201" t="s">
        <v>75</v>
      </c>
      <c r="F62" s="36">
        <v>522</v>
      </c>
      <c r="G62" s="367">
        <v>522</v>
      </c>
      <c r="H62" s="232"/>
      <c r="S62">
        <f t="shared" si="0"/>
        <v>522</v>
      </c>
    </row>
    <row r="63" spans="4:19" ht="20.100000000000001" customHeight="1">
      <c r="D63" s="82"/>
      <c r="E63" s="202" t="s">
        <v>76</v>
      </c>
      <c r="F63" s="37">
        <v>10</v>
      </c>
      <c r="G63" s="368">
        <v>10</v>
      </c>
      <c r="H63" s="232"/>
      <c r="S63">
        <f t="shared" si="0"/>
        <v>10</v>
      </c>
    </row>
    <row r="64" spans="4:19" ht="20.100000000000001" customHeight="1">
      <c r="D64" s="44">
        <v>27</v>
      </c>
      <c r="E64" s="121" t="s">
        <v>199</v>
      </c>
      <c r="F64" s="470"/>
      <c r="G64" s="471"/>
      <c r="S64" t="str">
        <f t="shared" si="0"/>
        <v/>
      </c>
    </row>
    <row r="65" spans="4:19" ht="20.100000000000001" customHeight="1">
      <c r="D65" s="83">
        <v>28</v>
      </c>
      <c r="E65" s="128" t="s">
        <v>77</v>
      </c>
      <c r="F65" s="192"/>
      <c r="G65" s="356"/>
      <c r="S65" t="str">
        <f t="shared" si="0"/>
        <v/>
      </c>
    </row>
    <row r="66" spans="4:19" ht="20.100000000000001" customHeight="1">
      <c r="D66" s="84">
        <v>29</v>
      </c>
      <c r="E66" s="121" t="s">
        <v>78</v>
      </c>
      <c r="F66" s="470"/>
      <c r="G66" s="472"/>
      <c r="S66" t="str">
        <f t="shared" si="0"/>
        <v/>
      </c>
    </row>
    <row r="67" spans="4:19" ht="20.100000000000001" customHeight="1">
      <c r="D67" s="48" t="s">
        <v>105</v>
      </c>
      <c r="E67" s="28" t="s">
        <v>235</v>
      </c>
      <c r="F67" s="470"/>
      <c r="G67" s="471"/>
      <c r="S67" t="str">
        <f t="shared" si="0"/>
        <v/>
      </c>
    </row>
    <row r="68" spans="4:19" ht="20.100000000000001" customHeight="1">
      <c r="D68" s="26"/>
      <c r="E68" s="131" t="s">
        <v>236</v>
      </c>
      <c r="F68" s="6">
        <v>0.05</v>
      </c>
      <c r="G68" s="365">
        <v>0.14000000000000001</v>
      </c>
      <c r="S68">
        <f t="shared" si="0"/>
        <v>0.05</v>
      </c>
    </row>
    <row r="69" spans="4:19" ht="20.100000000000001" customHeight="1">
      <c r="D69" s="47"/>
      <c r="E69" s="132" t="s">
        <v>237</v>
      </c>
      <c r="F69" s="37">
        <v>0</v>
      </c>
      <c r="G69" s="368">
        <v>0</v>
      </c>
      <c r="S69">
        <f t="shared" si="0"/>
        <v>0</v>
      </c>
    </row>
    <row r="70" spans="4:19" ht="20.100000000000001" customHeight="1">
      <c r="D70" s="25" t="s">
        <v>106</v>
      </c>
      <c r="E70" s="28" t="s">
        <v>238</v>
      </c>
      <c r="F70" s="470"/>
      <c r="G70" s="471"/>
      <c r="S70" t="str">
        <f t="shared" si="0"/>
        <v/>
      </c>
    </row>
    <row r="71" spans="4:19" ht="20.100000000000001" customHeight="1">
      <c r="D71" s="81"/>
      <c r="E71" s="133" t="s">
        <v>239</v>
      </c>
      <c r="F71" s="276">
        <v>0</v>
      </c>
      <c r="G71" s="370">
        <v>0</v>
      </c>
      <c r="S71">
        <f t="shared" si="0"/>
        <v>0</v>
      </c>
    </row>
    <row r="72" spans="4:19" ht="20.100000000000001" customHeight="1">
      <c r="D72" s="83"/>
      <c r="E72" s="134" t="s">
        <v>240</v>
      </c>
      <c r="F72" s="278">
        <v>0</v>
      </c>
      <c r="G72" s="372">
        <v>0</v>
      </c>
      <c r="S72">
        <f t="shared" si="0"/>
        <v>0</v>
      </c>
    </row>
    <row r="73" spans="4:19" ht="20.100000000000001" customHeight="1">
      <c r="D73" s="25" t="s">
        <v>106</v>
      </c>
      <c r="E73" s="121" t="s">
        <v>241</v>
      </c>
      <c r="F73" s="470"/>
      <c r="G73" s="471"/>
      <c r="S73" t="str">
        <f t="shared" si="0"/>
        <v/>
      </c>
    </row>
    <row r="74" spans="4:19" ht="30">
      <c r="D74" s="139"/>
      <c r="E74" s="140" t="s">
        <v>242</v>
      </c>
      <c r="F74" s="58">
        <f>+IF(COUNT(F68,F71),SUM(F68,F71),"")</f>
        <v>0.05</v>
      </c>
      <c r="G74" s="58">
        <f>+IF(COUNT(G68,G71),SUM(G68,G71),"")</f>
        <v>0.14000000000000001</v>
      </c>
      <c r="S74">
        <f t="shared" si="0"/>
        <v>0.05</v>
      </c>
    </row>
    <row r="75" spans="4:19" ht="30">
      <c r="D75" s="139"/>
      <c r="E75" s="140" t="s">
        <v>243</v>
      </c>
      <c r="F75" s="58">
        <f>+IF(COUNT(F69,F72),SUM(F69,F72),"")</f>
        <v>0</v>
      </c>
      <c r="G75" s="58">
        <f>+IF(COUNT(G69,G72),SUM(G69,G72),"")</f>
        <v>0</v>
      </c>
      <c r="S75">
        <f t="shared" si="0"/>
        <v>0</v>
      </c>
    </row>
    <row r="76" spans="4:19" ht="20.100000000000001" customHeight="1">
      <c r="D76" s="138">
        <v>30</v>
      </c>
      <c r="E76" s="203" t="s">
        <v>177</v>
      </c>
      <c r="F76" s="6">
        <v>0</v>
      </c>
      <c r="G76" s="365">
        <v>0</v>
      </c>
      <c r="S76">
        <f t="shared" si="0"/>
        <v>0</v>
      </c>
    </row>
    <row r="77" spans="4:19" ht="20.100000000000001" customHeight="1">
      <c r="D77" s="83">
        <v>31</v>
      </c>
      <c r="E77" s="202" t="s">
        <v>178</v>
      </c>
      <c r="F77" s="36">
        <v>0</v>
      </c>
      <c r="G77" s="367">
        <v>0</v>
      </c>
      <c r="S77">
        <f t="shared" si="0"/>
        <v>0</v>
      </c>
    </row>
    <row r="78" spans="4:19" ht="20.100000000000001" customHeight="1">
      <c r="D78" s="85">
        <v>32</v>
      </c>
      <c r="E78" s="204" t="s">
        <v>179</v>
      </c>
      <c r="F78" s="279">
        <v>0</v>
      </c>
      <c r="G78" s="368">
        <v>0</v>
      </c>
      <c r="S78">
        <f t="shared" ref="S78" si="7">+IF(COUNT(F78),+F78,"")</f>
        <v>0</v>
      </c>
    </row>
    <row r="79" spans="4:19" ht="35.1" customHeight="1">
      <c r="D79" s="86">
        <v>33</v>
      </c>
      <c r="E79" s="129" t="s">
        <v>161</v>
      </c>
      <c r="F79" s="112"/>
      <c r="G79" s="57"/>
    </row>
    <row r="80" spans="4:19" ht="15" customHeight="1">
      <c r="G80" s="57"/>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kiMJYijnZfvdSK5w3Ds6oy1L19F39+aMeGmQKTNXf6ch660VT6A/6X2ReEsPSGJ0Bso311ILMwDhmNdqo197MA==" saltValue="6XnkI3WYv6yfoS3XrITqXw==" spinCount="100000" sheet="1" objects="1" scenarios="1"/>
  <mergeCells count="15">
    <mergeCell ref="D8:G8"/>
    <mergeCell ref="D9:E9"/>
    <mergeCell ref="F42:G42"/>
    <mergeCell ref="F61:G61"/>
    <mergeCell ref="F58:G58"/>
    <mergeCell ref="F55:G55"/>
    <mergeCell ref="F15:G15"/>
    <mergeCell ref="F19:G19"/>
    <mergeCell ref="F26:G26"/>
    <mergeCell ref="E14:G14"/>
    <mergeCell ref="F73:G73"/>
    <mergeCell ref="F70:G70"/>
    <mergeCell ref="F67:G67"/>
    <mergeCell ref="F66:G66"/>
    <mergeCell ref="F64:G6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23" t="s">
        <v>319</v>
      </c>
      <c r="B1" s="223" t="s">
        <v>144</v>
      </c>
      <c r="C1" s="223" t="s">
        <v>145</v>
      </c>
      <c r="D1" s="223" t="s">
        <v>146</v>
      </c>
      <c r="E1" s="223" t="s">
        <v>320</v>
      </c>
    </row>
    <row r="2" spans="1:5" ht="18.75">
      <c r="A2" s="224" t="s">
        <v>321</v>
      </c>
      <c r="B2" s="224"/>
      <c r="C2" s="224"/>
      <c r="D2" s="224"/>
      <c r="E2" s="224"/>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24" t="s">
        <v>325</v>
      </c>
      <c r="B28" s="224"/>
      <c r="C28" s="224"/>
      <c r="D28" s="224"/>
      <c r="E28" s="224"/>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37" t="s">
        <v>356</v>
      </c>
      <c r="B63" t="s">
        <v>181</v>
      </c>
      <c r="C63" t="s">
        <v>377</v>
      </c>
      <c r="D63" t="s">
        <v>381</v>
      </c>
    </row>
    <row r="64" spans="1:4">
      <c r="A64" s="237" t="s">
        <v>357</v>
      </c>
      <c r="B64" t="s">
        <v>186</v>
      </c>
      <c r="C64" t="s">
        <v>378</v>
      </c>
      <c r="D64" t="s">
        <v>381</v>
      </c>
    </row>
    <row r="65" spans="1:5">
      <c r="A65" t="s">
        <v>358</v>
      </c>
      <c r="B65" t="s">
        <v>77</v>
      </c>
      <c r="C65" t="s">
        <v>377</v>
      </c>
      <c r="D65" t="s">
        <v>381</v>
      </c>
    </row>
    <row r="66" spans="1:5">
      <c r="A66" s="237"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24" t="s">
        <v>171</v>
      </c>
      <c r="B77" s="224"/>
      <c r="C77" s="224"/>
      <c r="D77" s="224"/>
      <c r="E77" s="224"/>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24" t="s">
        <v>130</v>
      </c>
      <c r="B136" s="224"/>
      <c r="C136" s="224"/>
      <c r="D136" s="224"/>
      <c r="E136" s="224"/>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24" t="s">
        <v>226</v>
      </c>
      <c r="B156" s="224"/>
      <c r="C156" s="224"/>
      <c r="D156" s="224"/>
      <c r="E156" s="224"/>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43" t="s">
        <v>624</v>
      </c>
      <c r="B167" s="342"/>
      <c r="C167" s="342"/>
      <c r="D167" s="342"/>
      <c r="E167" s="342"/>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775</v>
      </c>
      <c r="C184" t="s">
        <v>377</v>
      </c>
      <c r="D184" t="s">
        <v>381</v>
      </c>
    </row>
    <row r="185" spans="1:4">
      <c r="A185" t="s">
        <v>643</v>
      </c>
      <c r="B185" t="s">
        <v>776</v>
      </c>
      <c r="C185" t="s">
        <v>377</v>
      </c>
      <c r="D185" t="s">
        <v>381</v>
      </c>
    </row>
    <row r="186" spans="1:4">
      <c r="A186" t="s">
        <v>644</v>
      </c>
      <c r="B186" t="s">
        <v>777</v>
      </c>
      <c r="C186" t="s">
        <v>377</v>
      </c>
      <c r="D186" t="s">
        <v>381</v>
      </c>
    </row>
    <row r="187" spans="1:4">
      <c r="A187" t="s">
        <v>645</v>
      </c>
      <c r="B187" t="s">
        <v>778</v>
      </c>
      <c r="C187" t="s">
        <v>377</v>
      </c>
      <c r="D187" t="s">
        <v>381</v>
      </c>
    </row>
    <row r="188" spans="1:4">
      <c r="A188" t="s">
        <v>646</v>
      </c>
      <c r="B188" t="s">
        <v>779</v>
      </c>
      <c r="C188" t="s">
        <v>377</v>
      </c>
      <c r="D188" t="s">
        <v>381</v>
      </c>
    </row>
    <row r="189" spans="1:4">
      <c r="A189" t="s">
        <v>647</v>
      </c>
      <c r="B189" t="s">
        <v>780</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781</v>
      </c>
      <c r="C192" t="s">
        <v>377</v>
      </c>
      <c r="D192" t="s">
        <v>381</v>
      </c>
    </row>
    <row r="193" spans="1:4">
      <c r="A193" t="s">
        <v>651</v>
      </c>
      <c r="B193" t="s">
        <v>782</v>
      </c>
      <c r="C193" t="s">
        <v>377</v>
      </c>
      <c r="D193" t="s">
        <v>381</v>
      </c>
    </row>
    <row r="194" spans="1:4">
      <c r="A194" t="s">
        <v>652</v>
      </c>
      <c r="B194" t="s">
        <v>783</v>
      </c>
      <c r="C194" t="s">
        <v>377</v>
      </c>
      <c r="D194" t="s">
        <v>381</v>
      </c>
    </row>
    <row r="195" spans="1:4">
      <c r="A195" t="s">
        <v>653</v>
      </c>
      <c r="B195" t="s">
        <v>784</v>
      </c>
      <c r="C195" t="s">
        <v>377</v>
      </c>
      <c r="D195" t="s">
        <v>381</v>
      </c>
    </row>
    <row r="196" spans="1:4">
      <c r="A196" t="s">
        <v>654</v>
      </c>
      <c r="B196" t="s">
        <v>785</v>
      </c>
      <c r="C196" t="s">
        <v>377</v>
      </c>
      <c r="D196" t="s">
        <v>381</v>
      </c>
    </row>
    <row r="197" spans="1:4">
      <c r="A197" t="s">
        <v>655</v>
      </c>
      <c r="B197" t="s">
        <v>786</v>
      </c>
      <c r="C197" t="s">
        <v>377</v>
      </c>
      <c r="D197" t="s">
        <v>381</v>
      </c>
    </row>
    <row r="198" spans="1:4">
      <c r="A198" t="s">
        <v>656</v>
      </c>
      <c r="B198" t="s">
        <v>787</v>
      </c>
      <c r="C198" t="s">
        <v>377</v>
      </c>
      <c r="D198" t="s">
        <v>381</v>
      </c>
    </row>
    <row r="199" spans="1:4">
      <c r="A199" t="s">
        <v>657</v>
      </c>
      <c r="B199" t="s">
        <v>788</v>
      </c>
      <c r="C199" t="s">
        <v>377</v>
      </c>
      <c r="D199" t="s">
        <v>381</v>
      </c>
    </row>
    <row r="200" spans="1:4">
      <c r="A200" t="s">
        <v>658</v>
      </c>
      <c r="B200" t="s">
        <v>789</v>
      </c>
      <c r="C200" t="s">
        <v>377</v>
      </c>
      <c r="D200" t="s">
        <v>381</v>
      </c>
    </row>
    <row r="201" spans="1:4">
      <c r="A201" t="s">
        <v>659</v>
      </c>
      <c r="B201" t="s">
        <v>790</v>
      </c>
      <c r="C201" t="s">
        <v>377</v>
      </c>
      <c r="D201" t="s">
        <v>381</v>
      </c>
    </row>
    <row r="202" spans="1:4">
      <c r="A202" t="s">
        <v>660</v>
      </c>
      <c r="B202" t="s">
        <v>791</v>
      </c>
      <c r="C202" t="s">
        <v>377</v>
      </c>
      <c r="D202" t="s">
        <v>381</v>
      </c>
    </row>
    <row r="203" spans="1:4">
      <c r="A203" t="s">
        <v>661</v>
      </c>
      <c r="B203" t="s">
        <v>792</v>
      </c>
      <c r="C203" t="s">
        <v>377</v>
      </c>
      <c r="D203" t="s">
        <v>381</v>
      </c>
    </row>
    <row r="204" spans="1:4">
      <c r="A204" t="s">
        <v>662</v>
      </c>
      <c r="B204" t="s">
        <v>793</v>
      </c>
      <c r="C204" t="s">
        <v>377</v>
      </c>
      <c r="D204" t="s">
        <v>381</v>
      </c>
    </row>
    <row r="205" spans="1:4">
      <c r="A205" t="s">
        <v>663</v>
      </c>
      <c r="B205" t="s">
        <v>794</v>
      </c>
      <c r="C205" t="s">
        <v>377</v>
      </c>
      <c r="D205" t="s">
        <v>381</v>
      </c>
    </row>
    <row r="206" spans="1:4">
      <c r="A206" t="s">
        <v>664</v>
      </c>
      <c r="B206" t="s">
        <v>795</v>
      </c>
      <c r="C206" t="s">
        <v>377</v>
      </c>
      <c r="D206" t="s">
        <v>381</v>
      </c>
    </row>
    <row r="207" spans="1:4">
      <c r="A207" t="s">
        <v>665</v>
      </c>
      <c r="B207" t="s">
        <v>796</v>
      </c>
      <c r="C207" t="s">
        <v>377</v>
      </c>
      <c r="D207" t="s">
        <v>381</v>
      </c>
    </row>
    <row r="208" spans="1:4">
      <c r="A208" t="s">
        <v>666</v>
      </c>
      <c r="B208" t="s">
        <v>797</v>
      </c>
      <c r="C208" t="s">
        <v>377</v>
      </c>
      <c r="D208" t="s">
        <v>381</v>
      </c>
    </row>
    <row r="209" spans="1:4">
      <c r="A209" t="s">
        <v>667</v>
      </c>
      <c r="B209" t="s">
        <v>798</v>
      </c>
      <c r="C209" t="s">
        <v>377</v>
      </c>
      <c r="D209" t="s">
        <v>381</v>
      </c>
    </row>
    <row r="210" spans="1:4">
      <c r="A210" t="s">
        <v>668</v>
      </c>
      <c r="B210" t="s">
        <v>799</v>
      </c>
      <c r="C210" t="s">
        <v>377</v>
      </c>
      <c r="D210" t="s">
        <v>381</v>
      </c>
    </row>
    <row r="211" spans="1:4">
      <c r="A211" t="s">
        <v>669</v>
      </c>
      <c r="B211" t="s">
        <v>800</v>
      </c>
      <c r="C211" t="s">
        <v>377</v>
      </c>
      <c r="D211" t="s">
        <v>381</v>
      </c>
    </row>
    <row r="212" spans="1:4">
      <c r="A212" t="s">
        <v>670</v>
      </c>
      <c r="B212" t="s">
        <v>801</v>
      </c>
      <c r="C212" t="s">
        <v>377</v>
      </c>
      <c r="D212" t="s">
        <v>381</v>
      </c>
    </row>
    <row r="213" spans="1:4">
      <c r="A213" t="s">
        <v>671</v>
      </c>
      <c r="B213" t="s">
        <v>802</v>
      </c>
      <c r="C213" t="s">
        <v>377</v>
      </c>
      <c r="D213" t="s">
        <v>381</v>
      </c>
    </row>
    <row r="214" spans="1:4">
      <c r="A214" t="s">
        <v>672</v>
      </c>
      <c r="B214" t="s">
        <v>803</v>
      </c>
      <c r="C214" t="s">
        <v>377</v>
      </c>
      <c r="D214" t="s">
        <v>381</v>
      </c>
    </row>
    <row r="215" spans="1:4">
      <c r="A215" t="s">
        <v>673</v>
      </c>
      <c r="B215" t="s">
        <v>804</v>
      </c>
      <c r="C215" t="s">
        <v>377</v>
      </c>
      <c r="D215" t="s">
        <v>381</v>
      </c>
    </row>
    <row r="216" spans="1:4">
      <c r="A216" t="s">
        <v>674</v>
      </c>
      <c r="B216" t="s">
        <v>805</v>
      </c>
      <c r="C216" t="s">
        <v>377</v>
      </c>
      <c r="D216" t="s">
        <v>381</v>
      </c>
    </row>
    <row r="217" spans="1:4">
      <c r="A217" t="s">
        <v>675</v>
      </c>
      <c r="B217" t="s">
        <v>806</v>
      </c>
      <c r="C217" t="s">
        <v>377</v>
      </c>
      <c r="D217" t="s">
        <v>381</v>
      </c>
    </row>
    <row r="218" spans="1:4">
      <c r="A218" t="s">
        <v>676</v>
      </c>
      <c r="B218" t="s">
        <v>807</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808</v>
      </c>
      <c r="C223" t="s">
        <v>377</v>
      </c>
      <c r="D223" t="s">
        <v>381</v>
      </c>
    </row>
    <row r="224" spans="1:4">
      <c r="A224" t="s">
        <v>682</v>
      </c>
      <c r="B224" t="s">
        <v>809</v>
      </c>
      <c r="C224" t="s">
        <v>377</v>
      </c>
      <c r="D224" t="s">
        <v>381</v>
      </c>
    </row>
    <row r="225" spans="1:4">
      <c r="A225" t="s">
        <v>683</v>
      </c>
      <c r="B225" t="s">
        <v>810</v>
      </c>
      <c r="C225" t="s">
        <v>377</v>
      </c>
      <c r="D225" t="s">
        <v>381</v>
      </c>
    </row>
    <row r="226" spans="1:4">
      <c r="A226" t="s">
        <v>684</v>
      </c>
      <c r="B226" t="s">
        <v>811</v>
      </c>
      <c r="C226" t="s">
        <v>377</v>
      </c>
      <c r="D226" t="s">
        <v>381</v>
      </c>
    </row>
    <row r="227" spans="1:4">
      <c r="A227" t="s">
        <v>685</v>
      </c>
      <c r="B227" t="s">
        <v>812</v>
      </c>
      <c r="C227" t="s">
        <v>377</v>
      </c>
      <c r="D227" t="s">
        <v>381</v>
      </c>
    </row>
    <row r="228" spans="1:4">
      <c r="A228" t="s">
        <v>686</v>
      </c>
      <c r="B228" t="s">
        <v>813</v>
      </c>
      <c r="C228" t="s">
        <v>377</v>
      </c>
      <c r="D228" t="s">
        <v>381</v>
      </c>
    </row>
    <row r="229" spans="1:4">
      <c r="A229" t="s">
        <v>687</v>
      </c>
      <c r="B229" t="s">
        <v>814</v>
      </c>
      <c r="C229" t="s">
        <v>377</v>
      </c>
      <c r="D229" t="s">
        <v>381</v>
      </c>
    </row>
    <row r="230" spans="1:4">
      <c r="A230" t="s">
        <v>688</v>
      </c>
      <c r="B230" t="s">
        <v>815</v>
      </c>
      <c r="C230" t="s">
        <v>377</v>
      </c>
      <c r="D230" t="s">
        <v>381</v>
      </c>
    </row>
    <row r="231" spans="1:4">
      <c r="A231" t="s">
        <v>689</v>
      </c>
      <c r="B231" t="s">
        <v>816</v>
      </c>
      <c r="C231" t="s">
        <v>377</v>
      </c>
      <c r="D231" t="s">
        <v>381</v>
      </c>
    </row>
    <row r="232" spans="1:4">
      <c r="A232" t="s">
        <v>690</v>
      </c>
      <c r="B232" t="s">
        <v>817</v>
      </c>
      <c r="C232" t="s">
        <v>377</v>
      </c>
      <c r="D232" t="s">
        <v>381</v>
      </c>
    </row>
    <row r="233" spans="1:4">
      <c r="A233" t="s">
        <v>691</v>
      </c>
      <c r="B233" t="s">
        <v>818</v>
      </c>
      <c r="C233" t="s">
        <v>377</v>
      </c>
      <c r="D233" t="s">
        <v>381</v>
      </c>
    </row>
    <row r="234" spans="1:4">
      <c r="A234" t="s">
        <v>692</v>
      </c>
      <c r="B234" t="s">
        <v>819</v>
      </c>
      <c r="C234" t="s">
        <v>377</v>
      </c>
      <c r="D234" t="s">
        <v>381</v>
      </c>
    </row>
    <row r="235" spans="1:4">
      <c r="A235" t="s">
        <v>693</v>
      </c>
      <c r="B235" t="s">
        <v>820</v>
      </c>
      <c r="C235" t="s">
        <v>377</v>
      </c>
      <c r="D235" t="s">
        <v>381</v>
      </c>
    </row>
    <row r="236" spans="1:4">
      <c r="A236" t="s">
        <v>694</v>
      </c>
      <c r="B236" t="s">
        <v>821</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42" t="s">
        <v>704</v>
      </c>
      <c r="B244" s="342"/>
      <c r="C244" s="342"/>
      <c r="D244" s="342"/>
      <c r="E244" s="342"/>
    </row>
    <row r="245" spans="1:5">
      <c r="A245" t="s">
        <v>337</v>
      </c>
      <c r="B245" t="s">
        <v>824</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822</v>
      </c>
      <c r="B282" t="s">
        <v>618</v>
      </c>
      <c r="C282" t="s">
        <v>377</v>
      </c>
      <c r="D282" t="s">
        <v>381</v>
      </c>
    </row>
    <row r="283" spans="1:4">
      <c r="A283" t="s">
        <v>823</v>
      </c>
      <c r="B283" t="s">
        <v>619</v>
      </c>
      <c r="C283" t="s">
        <v>377</v>
      </c>
      <c r="D283" t="s">
        <v>381</v>
      </c>
    </row>
    <row r="284" spans="1:4">
      <c r="A284" t="s">
        <v>626</v>
      </c>
      <c r="B284" t="s">
        <v>514</v>
      </c>
      <c r="C284" t="s">
        <v>773</v>
      </c>
      <c r="D284" t="s">
        <v>381</v>
      </c>
    </row>
    <row r="285" spans="1:4">
      <c r="A285" t="s">
        <v>774</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15" activePane="bottomRight" state="frozen"/>
      <selection activeCell="D9" sqref="D9:G9"/>
      <selection pane="topRight" activeCell="D9" sqref="D9:G9"/>
      <selection pane="bottomLeft" activeCell="D9" sqref="D9:G9"/>
      <selection pane="bottomRight" activeCell="D8" sqref="D8:F8"/>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style="194"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81" t="s">
        <v>128</v>
      </c>
      <c r="E8" s="481"/>
      <c r="F8" s="481"/>
    </row>
    <row r="9" spans="4:14" ht="45" customHeight="1">
      <c r="D9" s="485" t="s">
        <v>104</v>
      </c>
      <c r="E9" s="486"/>
      <c r="F9" s="107" t="s">
        <v>772</v>
      </c>
    </row>
    <row r="10" spans="4:14" ht="15" customHeight="1">
      <c r="D10" s="483" t="s">
        <v>190</v>
      </c>
      <c r="E10" s="484"/>
      <c r="F10" s="11"/>
      <c r="G10" s="233"/>
    </row>
    <row r="11" spans="4:14" ht="15" customHeight="1">
      <c r="D11" s="483" t="s">
        <v>191</v>
      </c>
      <c r="E11" s="484"/>
      <c r="F11" s="11"/>
    </row>
    <row r="12" spans="4:14">
      <c r="D12" s="483" t="s">
        <v>62</v>
      </c>
      <c r="E12" s="484"/>
      <c r="F12" s="388" t="str">
        <f>+IF(COUNTA('General Info'!E21),'General Info'!E21,"")</f>
        <v>Unaudited</v>
      </c>
      <c r="N12" t="s">
        <v>16</v>
      </c>
    </row>
    <row r="13" spans="4:14">
      <c r="D13" s="483" t="s">
        <v>13</v>
      </c>
      <c r="E13" s="484"/>
      <c r="F13" s="111" t="str">
        <f>+IF(COUNTA('General Info'!E20),'General Info'!E20,"")</f>
        <v>Standalone</v>
      </c>
      <c r="N13" t="s">
        <v>55</v>
      </c>
    </row>
    <row r="14" spans="4:14" ht="15" customHeight="1">
      <c r="D14" s="482"/>
      <c r="E14" s="482"/>
      <c r="F14" s="482"/>
    </row>
    <row r="15" spans="4:14" ht="15" customHeight="1">
      <c r="D15" s="44"/>
      <c r="E15" s="141" t="s">
        <v>247</v>
      </c>
      <c r="F15" s="164"/>
    </row>
    <row r="16" spans="4:14" ht="15" customHeight="1">
      <c r="D16" s="44">
        <v>1</v>
      </c>
      <c r="E16" s="142" t="s">
        <v>248</v>
      </c>
      <c r="F16" s="164"/>
    </row>
    <row r="17" spans="4:6">
      <c r="D17" s="143"/>
      <c r="E17" s="144" t="s">
        <v>249</v>
      </c>
      <c r="F17" s="7"/>
    </row>
    <row r="18" spans="4:6">
      <c r="D18" s="145"/>
      <c r="E18" s="146" t="s">
        <v>250</v>
      </c>
      <c r="F18" s="60"/>
    </row>
    <row r="19" spans="4:6">
      <c r="D19" s="145"/>
      <c r="E19" s="146" t="s">
        <v>251</v>
      </c>
      <c r="F19" s="61"/>
    </row>
    <row r="20" spans="4:6">
      <c r="D20" s="145"/>
      <c r="E20" s="147" t="s">
        <v>252</v>
      </c>
      <c r="F20" s="60"/>
    </row>
    <row r="21" spans="4:6">
      <c r="D21" s="145"/>
      <c r="E21" s="147" t="s">
        <v>253</v>
      </c>
      <c r="F21" s="60"/>
    </row>
    <row r="22" spans="4:6">
      <c r="D22" s="145"/>
      <c r="E22" s="146" t="s">
        <v>254</v>
      </c>
      <c r="F22" s="60"/>
    </row>
    <row r="23" spans="4:6">
      <c r="D23" s="145"/>
      <c r="E23" s="146" t="s">
        <v>255</v>
      </c>
      <c r="F23" s="60"/>
    </row>
    <row r="24" spans="4:6">
      <c r="D24" s="148"/>
      <c r="E24" s="149" t="s">
        <v>256</v>
      </c>
      <c r="F24" s="60"/>
    </row>
    <row r="25" spans="4:6">
      <c r="D25" s="21"/>
      <c r="E25" s="150" t="s">
        <v>257</v>
      </c>
      <c r="F25" s="217"/>
    </row>
    <row r="26" spans="4:6">
      <c r="D26" s="143"/>
      <c r="E26" s="151" t="s">
        <v>84</v>
      </c>
      <c r="F26" s="60"/>
    </row>
    <row r="27" spans="4:6">
      <c r="D27" s="152"/>
      <c r="E27" s="152" t="s">
        <v>258</v>
      </c>
      <c r="F27" s="60"/>
    </row>
    <row r="28" spans="4:6">
      <c r="D28" s="152"/>
      <c r="E28" s="151" t="s">
        <v>259</v>
      </c>
      <c r="F28" s="60"/>
    </row>
    <row r="29" spans="4:6">
      <c r="D29" s="152"/>
      <c r="E29" s="152" t="s">
        <v>260</v>
      </c>
      <c r="F29" s="60"/>
    </row>
    <row r="30" spans="4:6">
      <c r="D30" s="21"/>
      <c r="E30" s="188" t="s">
        <v>261</v>
      </c>
      <c r="F30" s="58" t="str">
        <f>IF(COUNT(F26:F29),SUM(F26:F29),"")</f>
        <v/>
      </c>
    </row>
    <row r="31" spans="4:6">
      <c r="D31" s="143"/>
      <c r="E31" s="153" t="s">
        <v>85</v>
      </c>
      <c r="F31" s="60"/>
    </row>
    <row r="32" spans="4:6">
      <c r="D32" s="146"/>
      <c r="E32" s="146" t="s">
        <v>86</v>
      </c>
      <c r="F32" s="60"/>
    </row>
    <row r="33" spans="4:6">
      <c r="D33" s="21"/>
      <c r="E33" s="188" t="s">
        <v>87</v>
      </c>
      <c r="F33" s="58" t="str">
        <f>IF(COUNT(F17:F24,F26:F29,F31:F32),SUM(F17:F24,F26:F29,F31:F32),"")</f>
        <v/>
      </c>
    </row>
    <row r="34" spans="4:6">
      <c r="D34" s="44">
        <v>2</v>
      </c>
      <c r="E34" s="154" t="s">
        <v>223</v>
      </c>
      <c r="F34" s="217"/>
    </row>
    <row r="35" spans="4:6">
      <c r="D35" s="143"/>
      <c r="E35" s="155" t="s">
        <v>89</v>
      </c>
      <c r="F35" s="61"/>
    </row>
    <row r="36" spans="4:6">
      <c r="D36" s="21"/>
      <c r="E36" s="156" t="s">
        <v>262</v>
      </c>
      <c r="F36" s="217"/>
    </row>
    <row r="37" spans="4:6">
      <c r="D37" s="143"/>
      <c r="E37" s="157" t="s">
        <v>88</v>
      </c>
      <c r="F37" s="60"/>
    </row>
    <row r="38" spans="4:6">
      <c r="D38" s="158"/>
      <c r="E38" s="159" t="s">
        <v>263</v>
      </c>
      <c r="F38" s="60"/>
    </row>
    <row r="39" spans="4:6">
      <c r="D39" s="143"/>
      <c r="E39" s="159" t="s">
        <v>264</v>
      </c>
      <c r="F39" s="60"/>
    </row>
    <row r="40" spans="4:6">
      <c r="D40" s="160"/>
      <c r="E40" s="159" t="s">
        <v>265</v>
      </c>
      <c r="F40" s="60"/>
    </row>
    <row r="41" spans="4:6">
      <c r="D41" s="143"/>
      <c r="E41" s="157" t="s">
        <v>266</v>
      </c>
      <c r="F41" s="60"/>
    </row>
    <row r="42" spans="4:6">
      <c r="D42" s="158"/>
      <c r="E42" s="158" t="s">
        <v>267</v>
      </c>
      <c r="F42" s="60"/>
    </row>
    <row r="43" spans="4:6">
      <c r="D43" s="21"/>
      <c r="E43" s="187" t="s">
        <v>268</v>
      </c>
      <c r="F43" s="58" t="str">
        <f>IF(COUNT(F37:F42),SUM(F37:F42),"")</f>
        <v/>
      </c>
    </row>
    <row r="44" spans="4:6">
      <c r="D44" s="143"/>
      <c r="E44" s="162" t="s">
        <v>269</v>
      </c>
      <c r="F44" s="60"/>
    </row>
    <row r="45" spans="4:6">
      <c r="D45" s="152"/>
      <c r="E45" s="152" t="s">
        <v>90</v>
      </c>
      <c r="F45" s="60"/>
    </row>
    <row r="46" spans="4:6">
      <c r="D46" s="21"/>
      <c r="E46" s="187" t="s">
        <v>91</v>
      </c>
      <c r="F46" s="3" t="str">
        <f>IF(COUNT(F35,F37:F42,F44:F45),SUM(F35,F37:F42,F44:F45),"")</f>
        <v/>
      </c>
    </row>
    <row r="47" spans="4:6">
      <c r="D47" s="143">
        <v>3</v>
      </c>
      <c r="E47" s="162" t="s">
        <v>270</v>
      </c>
      <c r="F47" s="60"/>
    </row>
    <row r="48" spans="4:6" ht="30">
      <c r="D48" s="152">
        <v>4</v>
      </c>
      <c r="E48" s="163" t="s">
        <v>271</v>
      </c>
      <c r="F48" s="60"/>
    </row>
    <row r="49" spans="4:7">
      <c r="D49" s="21"/>
      <c r="E49" s="187" t="s">
        <v>92</v>
      </c>
      <c r="F49" s="3" t="str">
        <f>IF(COUNT(F33,F46:F48),SUM(F33,F46:F48),"")</f>
        <v/>
      </c>
    </row>
    <row r="50" spans="4:7">
      <c r="D50" s="164"/>
      <c r="E50" s="106" t="s">
        <v>220</v>
      </c>
      <c r="F50" s="217"/>
    </row>
    <row r="51" spans="4:7">
      <c r="D51" s="44">
        <v>1</v>
      </c>
      <c r="E51" s="165" t="s">
        <v>183</v>
      </c>
      <c r="F51" s="217"/>
    </row>
    <row r="52" spans="4:7">
      <c r="D52" s="44"/>
      <c r="E52" s="28" t="s">
        <v>272</v>
      </c>
      <c r="F52" s="217"/>
    </row>
    <row r="53" spans="4:7">
      <c r="D53" s="182"/>
      <c r="E53" s="155" t="s">
        <v>273</v>
      </c>
      <c r="F53" s="376"/>
    </row>
    <row r="54" spans="4:7">
      <c r="D54" s="145"/>
      <c r="E54" s="166" t="s">
        <v>274</v>
      </c>
      <c r="F54" s="60"/>
    </row>
    <row r="55" spans="4:7">
      <c r="D55" s="21"/>
      <c r="E55" s="187" t="s">
        <v>275</v>
      </c>
      <c r="F55" s="3" t="str">
        <f>IF(COUNT(F53:F54),SUM(F53:F54),"")</f>
        <v/>
      </c>
    </row>
    <row r="56" spans="4:7">
      <c r="D56" s="167"/>
      <c r="E56" s="146" t="s">
        <v>276</v>
      </c>
      <c r="F56" s="61"/>
      <c r="G56" s="283"/>
    </row>
    <row r="57" spans="4:7">
      <c r="D57" s="21"/>
      <c r="E57" s="186" t="s">
        <v>277</v>
      </c>
      <c r="F57" s="3" t="str">
        <f>IF(COUNT(F55:F56),SUM(F55:F56),"")</f>
        <v/>
      </c>
    </row>
    <row r="58" spans="4:7">
      <c r="D58" s="21">
        <v>2</v>
      </c>
      <c r="E58" s="165" t="s">
        <v>278</v>
      </c>
      <c r="F58" s="217"/>
    </row>
    <row r="59" spans="4:7">
      <c r="D59" s="21"/>
      <c r="E59" s="168" t="s">
        <v>221</v>
      </c>
      <c r="F59" s="217"/>
    </row>
    <row r="60" spans="4:7">
      <c r="D60" s="21"/>
      <c r="E60" s="169" t="s">
        <v>279</v>
      </c>
      <c r="F60" s="217"/>
    </row>
    <row r="61" spans="4:7">
      <c r="D61" s="170"/>
      <c r="E61" s="171" t="s">
        <v>280</v>
      </c>
      <c r="F61" s="7"/>
    </row>
    <row r="62" spans="4:7">
      <c r="D62" s="145"/>
      <c r="E62" s="225" t="s">
        <v>438</v>
      </c>
      <c r="F62" s="60"/>
    </row>
    <row r="63" spans="4:7" ht="15" customHeight="1">
      <c r="D63" s="167"/>
      <c r="E63" s="172" t="s">
        <v>281</v>
      </c>
      <c r="F63" s="60"/>
    </row>
    <row r="64" spans="4:7" ht="15" customHeight="1">
      <c r="D64" s="21"/>
      <c r="E64" s="185" t="s">
        <v>282</v>
      </c>
      <c r="F64" s="3" t="str">
        <f>IF(COUNT(F61:F63),SUM(F61:F63),"")</f>
        <v/>
      </c>
    </row>
    <row r="65" spans="4:6">
      <c r="D65" s="143"/>
      <c r="E65" s="151" t="s">
        <v>283</v>
      </c>
      <c r="F65" s="7"/>
    </row>
    <row r="66" spans="4:6">
      <c r="D66" s="145"/>
      <c r="E66" s="109" t="s">
        <v>80</v>
      </c>
      <c r="F66" s="60"/>
    </row>
    <row r="67" spans="4:6">
      <c r="D67" s="226"/>
      <c r="E67" s="230" t="s">
        <v>284</v>
      </c>
      <c r="F67" s="60"/>
    </row>
    <row r="68" spans="4:6">
      <c r="D68" s="228"/>
      <c r="E68" s="231" t="s">
        <v>285</v>
      </c>
      <c r="F68" s="60"/>
    </row>
    <row r="69" spans="4:6">
      <c r="D69" s="21"/>
      <c r="E69" s="185" t="s">
        <v>81</v>
      </c>
      <c r="F69" s="3" t="str">
        <f>IF(COUNT(F61:F63,F65:F68),SUM(F61:F63,F65:F68),"")</f>
        <v/>
      </c>
    </row>
    <row r="70" spans="4:6">
      <c r="D70" s="21"/>
      <c r="E70" s="108" t="s">
        <v>222</v>
      </c>
      <c r="F70" s="217"/>
    </row>
    <row r="71" spans="4:6">
      <c r="D71" s="21"/>
      <c r="E71" s="174" t="s">
        <v>286</v>
      </c>
      <c r="F71" s="217"/>
    </row>
    <row r="72" spans="4:6">
      <c r="D72" s="143"/>
      <c r="E72" s="175" t="s">
        <v>287</v>
      </c>
      <c r="F72" s="7"/>
    </row>
    <row r="73" spans="4:6">
      <c r="D73" s="145"/>
      <c r="E73" s="176" t="s">
        <v>288</v>
      </c>
      <c r="F73" s="60"/>
    </row>
    <row r="74" spans="4:6">
      <c r="D74" s="143"/>
      <c r="E74" s="177" t="s">
        <v>289</v>
      </c>
      <c r="F74" s="60"/>
    </row>
    <row r="75" spans="4:6">
      <c r="D75" s="21"/>
      <c r="E75" s="185" t="s">
        <v>290</v>
      </c>
      <c r="F75" s="3" t="str">
        <f>IF(COUNT(F72:F74),SUM(F72:F74),"")</f>
        <v/>
      </c>
    </row>
    <row r="76" spans="4:6">
      <c r="D76" s="143"/>
      <c r="E76" s="178" t="s">
        <v>82</v>
      </c>
      <c r="F76" s="7"/>
    </row>
    <row r="77" spans="4:6">
      <c r="D77" s="145"/>
      <c r="E77" s="159" t="s">
        <v>291</v>
      </c>
      <c r="F77" s="60"/>
    </row>
    <row r="78" spans="4:6">
      <c r="D78" s="226"/>
      <c r="E78" s="227" t="s">
        <v>292</v>
      </c>
      <c r="F78" s="60"/>
    </row>
    <row r="79" spans="4:6">
      <c r="D79" s="228"/>
      <c r="E79" s="229" t="s">
        <v>293</v>
      </c>
      <c r="F79" s="60"/>
    </row>
    <row r="80" spans="4:6">
      <c r="D80" s="21"/>
      <c r="E80" s="173" t="s">
        <v>83</v>
      </c>
      <c r="F80" s="3" t="str">
        <f>IF(COUNT(F72:F74,F76:F79),SUM(F72:F74,F76:F79),"")</f>
        <v/>
      </c>
    </row>
    <row r="81" spans="4:6" ht="30">
      <c r="D81" s="189">
        <v>3</v>
      </c>
      <c r="E81" s="183" t="s">
        <v>294</v>
      </c>
      <c r="F81" s="7"/>
    </row>
    <row r="82" spans="4:6" ht="30">
      <c r="D82" s="190">
        <v>4</v>
      </c>
      <c r="E82" s="184" t="s">
        <v>295</v>
      </c>
      <c r="F82" s="60"/>
    </row>
    <row r="83" spans="4:6">
      <c r="D83" s="21"/>
      <c r="E83" s="161" t="s">
        <v>296</v>
      </c>
      <c r="F83" s="3" t="str">
        <f>IF(COUNT(F69,F80,F81:F82),SUM(F69,F80,F81:F82),"")</f>
        <v/>
      </c>
    </row>
    <row r="84" spans="4:6">
      <c r="D84" s="179"/>
      <c r="E84" s="180" t="s">
        <v>297</v>
      </c>
      <c r="F84" s="3" t="str">
        <f>IF(COUNT(F57,F83),SUM(F57,F83),"")</f>
        <v/>
      </c>
    </row>
    <row r="85" spans="4:6" ht="35.1" customHeight="1">
      <c r="D85" s="98"/>
      <c r="E85" s="181" t="s">
        <v>162</v>
      </c>
      <c r="F85" s="40"/>
    </row>
    <row r="86" spans="4:6"/>
  </sheetData>
  <sheetProtection password="F884"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9"/>
      <c r="E1">
        <v>5</v>
      </c>
    </row>
    <row r="2" spans="2:5">
      <c r="B2" s="49"/>
    </row>
    <row r="3" spans="2:5">
      <c r="B3" s="49"/>
    </row>
    <row r="4" spans="2:5">
      <c r="B4" s="49"/>
    </row>
    <row r="5" spans="2:5">
      <c r="B5" s="49"/>
    </row>
    <row r="6" spans="2:5">
      <c r="B6" s="49"/>
    </row>
    <row r="7" spans="2:5">
      <c r="B7" s="49"/>
    </row>
    <row r="8" spans="2:5">
      <c r="B8" s="49"/>
    </row>
    <row r="9" spans="2:5">
      <c r="B9" s="49"/>
    </row>
    <row r="10" spans="2:5">
      <c r="B10" s="49"/>
    </row>
    <row r="11" spans="2:5">
      <c r="B11" s="49"/>
    </row>
    <row r="12" spans="2:5">
      <c r="B12" s="49"/>
    </row>
    <row r="13" spans="2:5">
      <c r="B13" s="49"/>
    </row>
    <row r="14" spans="2:5">
      <c r="B14" s="49"/>
    </row>
    <row r="15" spans="2:5">
      <c r="B15" s="49"/>
    </row>
    <row r="16" spans="2:5">
      <c r="B16" s="49"/>
    </row>
    <row r="17" spans="2:2">
      <c r="B17" s="49"/>
    </row>
    <row r="18" spans="2:2">
      <c r="B18" s="49"/>
    </row>
    <row r="19" spans="2:2">
      <c r="B19" s="49"/>
    </row>
    <row r="20" spans="2:2">
      <c r="B20" s="49"/>
    </row>
    <row r="21" spans="2:2">
      <c r="B21" s="49"/>
    </row>
    <row r="22" spans="2:2">
      <c r="B22" s="49"/>
    </row>
    <row r="23" spans="2:2">
      <c r="B23" s="49"/>
    </row>
    <row r="24" spans="2:2">
      <c r="B24" s="49"/>
    </row>
    <row r="25" spans="2:2">
      <c r="B25" s="49"/>
    </row>
    <row r="26" spans="2:2">
      <c r="B26" s="49"/>
    </row>
    <row r="27" spans="2:2">
      <c r="B27" s="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37" activePane="bottomRight" state="frozen"/>
      <selection activeCell="A7" sqref="A7"/>
      <selection pane="topRight" activeCell="F7" sqref="F7"/>
      <selection pane="bottomLeft" activeCell="A12" sqref="A12"/>
      <selection pane="bottomRight" activeCell="E51" sqref="E51"/>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89" t="s">
        <v>169</v>
      </c>
      <c r="E8" s="490"/>
      <c r="F8" s="490"/>
      <c r="G8" s="491"/>
    </row>
    <row r="9" spans="4:19" ht="60">
      <c r="D9" s="489" t="s">
        <v>104</v>
      </c>
      <c r="E9" s="491"/>
      <c r="F9" s="10" t="s">
        <v>306</v>
      </c>
      <c r="G9" s="10" t="s">
        <v>93</v>
      </c>
    </row>
    <row r="10" spans="4:19">
      <c r="D10" s="483" t="s">
        <v>190</v>
      </c>
      <c r="E10" s="484"/>
      <c r="F10" s="280" t="s">
        <v>838</v>
      </c>
      <c r="G10" s="11" t="s">
        <v>839</v>
      </c>
    </row>
    <row r="11" spans="4:19">
      <c r="D11" s="483" t="s">
        <v>191</v>
      </c>
      <c r="E11" s="484"/>
      <c r="F11" s="11" t="s">
        <v>840</v>
      </c>
      <c r="G11" s="11" t="s">
        <v>840</v>
      </c>
    </row>
    <row r="12" spans="4:19">
      <c r="D12" s="483" t="s">
        <v>15</v>
      </c>
      <c r="E12" s="484"/>
      <c r="F12" s="388" t="str">
        <f>+IF(COUNTA('General Info'!E21),'General Info'!E21,"")</f>
        <v>Unaudited</v>
      </c>
      <c r="G12" s="388" t="str">
        <f>+IF(COUNTA('General Info'!E21),'General Info'!E21,"")</f>
        <v>Unaudited</v>
      </c>
      <c r="O12" t="s">
        <v>16</v>
      </c>
    </row>
    <row r="13" spans="4:19">
      <c r="D13" s="483" t="s">
        <v>13</v>
      </c>
      <c r="E13" s="484"/>
      <c r="F13" s="281" t="str">
        <f>+IF(COUNTA('General Info'!E20),'General Info'!E20,"")</f>
        <v>Standalone</v>
      </c>
      <c r="G13" s="281" t="str">
        <f>+IF(COUNTA('General Info'!E20),'General Info'!E20,"")</f>
        <v>Standalone</v>
      </c>
      <c r="O13" t="s">
        <v>55</v>
      </c>
    </row>
    <row r="14" spans="4:19" ht="18.75">
      <c r="D14" s="12">
        <v>1</v>
      </c>
      <c r="E14" s="13" t="s">
        <v>94</v>
      </c>
      <c r="F14" s="495"/>
      <c r="G14" s="496"/>
    </row>
    <row r="15" spans="4:19">
      <c r="D15" s="14"/>
      <c r="E15" s="66" t="s">
        <v>95</v>
      </c>
      <c r="F15" s="492"/>
      <c r="G15" s="493"/>
    </row>
    <row r="16" spans="4:19">
      <c r="D16" s="72">
        <v>1</v>
      </c>
      <c r="E16" s="218"/>
      <c r="F16" s="6"/>
      <c r="G16" s="365"/>
      <c r="S16" t="str">
        <f>+IF(COUNT(F16),+F16,"")</f>
        <v/>
      </c>
    </row>
    <row r="17" spans="4:19">
      <c r="D17" s="73">
        <v>2</v>
      </c>
      <c r="E17" s="219"/>
      <c r="F17" s="36"/>
      <c r="G17" s="367"/>
      <c r="S17" t="str">
        <f t="shared" ref="S17:S80" si="0">+IF(COUNT(F17),+F17,"")</f>
        <v/>
      </c>
    </row>
    <row r="18" spans="4:19">
      <c r="D18" s="73">
        <v>3</v>
      </c>
      <c r="E18" s="219"/>
      <c r="F18" s="36"/>
      <c r="G18" s="367"/>
      <c r="S18" t="str">
        <f t="shared" si="0"/>
        <v/>
      </c>
    </row>
    <row r="19" spans="4:19">
      <c r="D19" s="73">
        <v>4</v>
      </c>
      <c r="E19" s="219"/>
      <c r="F19" s="36"/>
      <c r="G19" s="367"/>
      <c r="S19" t="str">
        <f t="shared" si="0"/>
        <v/>
      </c>
    </row>
    <row r="20" spans="4:19">
      <c r="D20" s="73">
        <v>5</v>
      </c>
      <c r="E20" s="219"/>
      <c r="F20" s="36"/>
      <c r="G20" s="367"/>
      <c r="S20" t="str">
        <f t="shared" si="0"/>
        <v/>
      </c>
    </row>
    <row r="21" spans="4:19">
      <c r="D21" s="73">
        <v>6</v>
      </c>
      <c r="E21" s="219"/>
      <c r="F21" s="36"/>
      <c r="G21" s="367"/>
      <c r="S21" t="str">
        <f t="shared" si="0"/>
        <v/>
      </c>
    </row>
    <row r="22" spans="4:19">
      <c r="D22" s="73">
        <v>7</v>
      </c>
      <c r="E22" s="219"/>
      <c r="F22" s="36"/>
      <c r="G22" s="367"/>
      <c r="S22" t="str">
        <f t="shared" si="0"/>
        <v/>
      </c>
    </row>
    <row r="23" spans="4:19">
      <c r="D23" s="73">
        <v>8</v>
      </c>
      <c r="E23" s="219"/>
      <c r="F23" s="36"/>
      <c r="G23" s="367"/>
      <c r="S23" t="str">
        <f t="shared" si="0"/>
        <v/>
      </c>
    </row>
    <row r="24" spans="4:19">
      <c r="D24" s="73">
        <v>9</v>
      </c>
      <c r="E24" s="219"/>
      <c r="F24" s="36"/>
      <c r="G24" s="367"/>
      <c r="S24" t="str">
        <f t="shared" si="0"/>
        <v/>
      </c>
    </row>
    <row r="25" spans="4:19">
      <c r="D25" s="73">
        <v>10</v>
      </c>
      <c r="E25" s="219"/>
      <c r="F25" s="36"/>
      <c r="G25" s="367"/>
      <c r="S25" t="str">
        <f t="shared" si="0"/>
        <v/>
      </c>
    </row>
    <row r="26" spans="4:19">
      <c r="D26" s="73">
        <v>11</v>
      </c>
      <c r="E26" s="219"/>
      <c r="F26" s="36"/>
      <c r="G26" s="367"/>
      <c r="S26" t="str">
        <f t="shared" si="0"/>
        <v/>
      </c>
    </row>
    <row r="27" spans="4:19">
      <c r="D27" s="73">
        <v>12</v>
      </c>
      <c r="E27" s="219"/>
      <c r="F27" s="36"/>
      <c r="G27" s="367"/>
      <c r="S27" t="str">
        <f t="shared" si="0"/>
        <v/>
      </c>
    </row>
    <row r="28" spans="4:19">
      <c r="D28" s="73">
        <v>13</v>
      </c>
      <c r="E28" s="219"/>
      <c r="F28" s="36"/>
      <c r="G28" s="367"/>
      <c r="S28" t="str">
        <f t="shared" si="0"/>
        <v/>
      </c>
    </row>
    <row r="29" spans="4:19">
      <c r="D29" s="73">
        <v>14</v>
      </c>
      <c r="E29" s="219"/>
      <c r="F29" s="36"/>
      <c r="G29" s="367"/>
      <c r="S29" t="str">
        <f t="shared" si="0"/>
        <v/>
      </c>
    </row>
    <row r="30" spans="4:19">
      <c r="D30" s="74">
        <v>15</v>
      </c>
      <c r="E30" s="220"/>
      <c r="F30" s="37"/>
      <c r="G30" s="368"/>
      <c r="S30" t="str">
        <f t="shared" si="0"/>
        <v/>
      </c>
    </row>
    <row r="31" spans="4:19" ht="20.100000000000001" customHeight="1">
      <c r="D31" s="29"/>
      <c r="E31" s="68" t="s">
        <v>96</v>
      </c>
      <c r="F31" s="3" t="str">
        <f>+IF(COUNT(F16:F30),SUM(F16:F30),"")</f>
        <v/>
      </c>
      <c r="G31" s="3" t="str">
        <f t="shared" ref="G31" si="1">+IF(COUNT(G16:G30),SUM(G16:G30),"")</f>
        <v/>
      </c>
      <c r="S31" t="str">
        <f t="shared" si="0"/>
        <v/>
      </c>
    </row>
    <row r="32" spans="4:19" ht="20.100000000000001" customHeight="1">
      <c r="D32" s="29"/>
      <c r="E32" s="67" t="s">
        <v>97</v>
      </c>
      <c r="F32" s="6"/>
      <c r="G32" s="365"/>
      <c r="S32" t="str">
        <f t="shared" si="0"/>
        <v/>
      </c>
    </row>
    <row r="33" spans="4:19" ht="20.100000000000001" customHeight="1">
      <c r="D33" s="29"/>
      <c r="E33" s="68" t="s">
        <v>298</v>
      </c>
      <c r="F33" s="3" t="str">
        <f>+IF(COUNT(F31:F32),SUM(F31)-SUM(F32),"")</f>
        <v/>
      </c>
      <c r="G33" s="3" t="str">
        <f>+IF(COUNT(G31:G32),SUM(G31)-SUM(G32),"")</f>
        <v/>
      </c>
      <c r="S33" t="str">
        <f t="shared" si="0"/>
        <v/>
      </c>
    </row>
    <row r="34" spans="4:19">
      <c r="D34" s="4"/>
      <c r="E34" s="4"/>
      <c r="F34" s="5"/>
      <c r="G34" s="5"/>
      <c r="S34" t="str">
        <f t="shared" si="0"/>
        <v/>
      </c>
    </row>
    <row r="35" spans="4:19" ht="18.75">
      <c r="D35" s="12">
        <v>2</v>
      </c>
      <c r="E35" s="13" t="s">
        <v>98</v>
      </c>
      <c r="F35" s="494"/>
      <c r="G35" s="494"/>
      <c r="S35" t="str">
        <f t="shared" si="0"/>
        <v/>
      </c>
    </row>
    <row r="36" spans="4:19">
      <c r="D36" s="30"/>
      <c r="E36" s="66" t="s">
        <v>99</v>
      </c>
      <c r="F36" s="470"/>
      <c r="G36" s="471"/>
      <c r="S36" t="str">
        <f t="shared" si="0"/>
        <v/>
      </c>
    </row>
    <row r="37" spans="4:19">
      <c r="D37" s="31">
        <v>1</v>
      </c>
      <c r="E37" s="282" t="str">
        <f>+IF(COUNTA(E16),+E16,"")</f>
        <v/>
      </c>
      <c r="F37" s="6"/>
      <c r="G37" s="365"/>
      <c r="S37" t="str">
        <f t="shared" si="0"/>
        <v/>
      </c>
    </row>
    <row r="38" spans="4:19">
      <c r="D38" s="32">
        <v>2</v>
      </c>
      <c r="E38" s="221" t="str">
        <f t="shared" ref="E38:E51" si="2">+IF(COUNTA(E17),+E17,"")</f>
        <v/>
      </c>
      <c r="F38" s="36"/>
      <c r="G38" s="367"/>
      <c r="S38" t="str">
        <f t="shared" si="0"/>
        <v/>
      </c>
    </row>
    <row r="39" spans="4:19">
      <c r="D39" s="32">
        <v>3</v>
      </c>
      <c r="E39" s="221" t="str">
        <f t="shared" si="2"/>
        <v/>
      </c>
      <c r="F39" s="36"/>
      <c r="G39" s="367"/>
      <c r="S39" t="str">
        <f t="shared" si="0"/>
        <v/>
      </c>
    </row>
    <row r="40" spans="4:19">
      <c r="D40" s="32">
        <v>4</v>
      </c>
      <c r="E40" s="221" t="str">
        <f t="shared" si="2"/>
        <v/>
      </c>
      <c r="F40" s="36"/>
      <c r="G40" s="367"/>
      <c r="S40" t="str">
        <f t="shared" si="0"/>
        <v/>
      </c>
    </row>
    <row r="41" spans="4:19">
      <c r="D41" s="32">
        <v>5</v>
      </c>
      <c r="E41" s="221" t="str">
        <f t="shared" si="2"/>
        <v/>
      </c>
      <c r="F41" s="36"/>
      <c r="G41" s="367"/>
      <c r="S41" t="str">
        <f t="shared" si="0"/>
        <v/>
      </c>
    </row>
    <row r="42" spans="4:19">
      <c r="D42" s="32">
        <v>6</v>
      </c>
      <c r="E42" s="221" t="str">
        <f t="shared" si="2"/>
        <v/>
      </c>
      <c r="F42" s="36"/>
      <c r="G42" s="367"/>
      <c r="S42" t="str">
        <f t="shared" si="0"/>
        <v/>
      </c>
    </row>
    <row r="43" spans="4:19">
      <c r="D43" s="32">
        <v>7</v>
      </c>
      <c r="E43" s="221" t="str">
        <f t="shared" si="2"/>
        <v/>
      </c>
      <c r="F43" s="36"/>
      <c r="G43" s="367"/>
      <c r="S43" t="str">
        <f t="shared" si="0"/>
        <v/>
      </c>
    </row>
    <row r="44" spans="4:19">
      <c r="D44" s="32">
        <v>8</v>
      </c>
      <c r="E44" s="221" t="str">
        <f t="shared" si="2"/>
        <v/>
      </c>
      <c r="F44" s="36"/>
      <c r="G44" s="367"/>
      <c r="S44" t="str">
        <f t="shared" si="0"/>
        <v/>
      </c>
    </row>
    <row r="45" spans="4:19">
      <c r="D45" s="32">
        <v>9</v>
      </c>
      <c r="E45" s="221" t="str">
        <f t="shared" si="2"/>
        <v/>
      </c>
      <c r="F45" s="36"/>
      <c r="G45" s="367"/>
      <c r="S45" t="str">
        <f t="shared" si="0"/>
        <v/>
      </c>
    </row>
    <row r="46" spans="4:19">
      <c r="D46" s="32">
        <v>10</v>
      </c>
      <c r="E46" s="221" t="str">
        <f t="shared" si="2"/>
        <v/>
      </c>
      <c r="F46" s="36"/>
      <c r="G46" s="367"/>
      <c r="S46" t="str">
        <f t="shared" si="0"/>
        <v/>
      </c>
    </row>
    <row r="47" spans="4:19">
      <c r="D47" s="32">
        <v>11</v>
      </c>
      <c r="E47" s="221" t="str">
        <f t="shared" si="2"/>
        <v/>
      </c>
      <c r="F47" s="36"/>
      <c r="G47" s="367"/>
      <c r="S47" t="str">
        <f t="shared" si="0"/>
        <v/>
      </c>
    </row>
    <row r="48" spans="4:19">
      <c r="D48" s="32">
        <v>12</v>
      </c>
      <c r="E48" s="221" t="str">
        <f t="shared" si="2"/>
        <v/>
      </c>
      <c r="F48" s="36"/>
      <c r="G48" s="367"/>
      <c r="S48" t="str">
        <f t="shared" si="0"/>
        <v/>
      </c>
    </row>
    <row r="49" spans="4:19">
      <c r="D49" s="32">
        <v>13</v>
      </c>
      <c r="E49" s="221" t="str">
        <f t="shared" si="2"/>
        <v/>
      </c>
      <c r="F49" s="36"/>
      <c r="G49" s="367"/>
      <c r="S49" t="str">
        <f t="shared" si="0"/>
        <v/>
      </c>
    </row>
    <row r="50" spans="4:19">
      <c r="D50" s="32">
        <v>14</v>
      </c>
      <c r="E50" s="221" t="str">
        <f t="shared" si="2"/>
        <v/>
      </c>
      <c r="F50" s="36"/>
      <c r="G50" s="367"/>
      <c r="S50" t="str">
        <f t="shared" si="0"/>
        <v/>
      </c>
    </row>
    <row r="51" spans="4:19">
      <c r="D51" s="18">
        <v>15</v>
      </c>
      <c r="E51" s="222" t="str">
        <f t="shared" si="2"/>
        <v/>
      </c>
      <c r="F51" s="37"/>
      <c r="G51" s="368"/>
      <c r="S51" t="str">
        <f t="shared" si="0"/>
        <v/>
      </c>
    </row>
    <row r="52" spans="4:19" ht="20.100000000000001" customHeight="1">
      <c r="D52" s="27"/>
      <c r="E52" s="68" t="s">
        <v>473</v>
      </c>
      <c r="F52" s="3" t="str">
        <f>+IF(COUNT(F37:F51),SUM(F37:F51),"")</f>
        <v/>
      </c>
      <c r="G52" s="3" t="str">
        <f t="shared" ref="G52" si="3">+IF(COUNT(G37:G51),SUM(G37:G51),"")</f>
        <v/>
      </c>
      <c r="S52" t="str">
        <f t="shared" si="0"/>
        <v/>
      </c>
    </row>
    <row r="53" spans="4:19" ht="20.100000000000001" customHeight="1">
      <c r="D53" s="27"/>
      <c r="E53" s="27" t="s">
        <v>173</v>
      </c>
      <c r="F53" s="6"/>
      <c r="G53" s="365"/>
      <c r="S53" t="str">
        <f t="shared" si="0"/>
        <v/>
      </c>
    </row>
    <row r="54" spans="4:19" ht="20.100000000000001" customHeight="1">
      <c r="D54" s="23"/>
      <c r="E54" s="23" t="s">
        <v>100</v>
      </c>
      <c r="F54" s="59"/>
      <c r="G54" s="373"/>
      <c r="S54" t="str">
        <f t="shared" si="0"/>
        <v/>
      </c>
    </row>
    <row r="55" spans="4:19" ht="20.100000000000001" customHeight="1">
      <c r="D55" s="27"/>
      <c r="E55" s="68" t="s">
        <v>474</v>
      </c>
      <c r="F55" s="3" t="str">
        <f>+IF(COUNT(F52:F54),SUM(F52)-SUM(F53)-SUM(F54),"")</f>
        <v/>
      </c>
      <c r="G55" s="3" t="str">
        <f>+IF(COUNT(G52:G54),SUM(G52)-SUM(G53)-SUM(G54),"")</f>
        <v/>
      </c>
      <c r="S55" t="str">
        <f t="shared" si="0"/>
        <v/>
      </c>
    </row>
    <row r="56" spans="4:19">
      <c r="E56" s="8"/>
      <c r="F56" s="9"/>
      <c r="G56" s="9"/>
      <c r="S56" t="str">
        <f t="shared" si="0"/>
        <v/>
      </c>
    </row>
    <row r="57" spans="4:19" ht="18.75">
      <c r="D57" s="33">
        <v>3</v>
      </c>
      <c r="E57" s="35" t="s">
        <v>101</v>
      </c>
      <c r="F57" s="470"/>
      <c r="G57" s="471"/>
      <c r="S57" t="str">
        <f t="shared" si="0"/>
        <v/>
      </c>
    </row>
    <row r="58" spans="4:19" ht="18.75">
      <c r="D58" s="33"/>
      <c r="E58" s="66" t="s">
        <v>311</v>
      </c>
      <c r="F58" s="470"/>
      <c r="G58" s="471"/>
      <c r="S58" t="str">
        <f t="shared" si="0"/>
        <v/>
      </c>
    </row>
    <row r="59" spans="4:19">
      <c r="D59" s="76">
        <f>+D58+1</f>
        <v>1</v>
      </c>
      <c r="E59" s="282" t="str">
        <f t="shared" ref="E59:E73" si="4">+IF(COUNTA(E16),+E16,"")</f>
        <v/>
      </c>
      <c r="F59" s="6"/>
      <c r="G59" s="365"/>
      <c r="S59" t="str">
        <f t="shared" si="0"/>
        <v/>
      </c>
    </row>
    <row r="60" spans="4:19">
      <c r="D60" s="77">
        <v>2</v>
      </c>
      <c r="E60" s="221" t="str">
        <f t="shared" si="4"/>
        <v/>
      </c>
      <c r="F60" s="36"/>
      <c r="G60" s="367"/>
      <c r="S60" t="str">
        <f t="shared" si="0"/>
        <v/>
      </c>
    </row>
    <row r="61" spans="4:19">
      <c r="D61" s="77">
        <v>3</v>
      </c>
      <c r="E61" s="221" t="str">
        <f t="shared" si="4"/>
        <v/>
      </c>
      <c r="F61" s="36"/>
      <c r="G61" s="367"/>
      <c r="S61" t="str">
        <f t="shared" si="0"/>
        <v/>
      </c>
    </row>
    <row r="62" spans="4:19">
      <c r="D62" s="77">
        <v>4</v>
      </c>
      <c r="E62" s="221" t="str">
        <f t="shared" si="4"/>
        <v/>
      </c>
      <c r="F62" s="36"/>
      <c r="G62" s="367"/>
      <c r="S62" t="str">
        <f t="shared" si="0"/>
        <v/>
      </c>
    </row>
    <row r="63" spans="4:19">
      <c r="D63" s="77">
        <v>5</v>
      </c>
      <c r="E63" s="221" t="str">
        <f t="shared" si="4"/>
        <v/>
      </c>
      <c r="F63" s="36"/>
      <c r="G63" s="367"/>
      <c r="S63" t="str">
        <f t="shared" si="0"/>
        <v/>
      </c>
    </row>
    <row r="64" spans="4:19">
      <c r="D64" s="77">
        <v>6</v>
      </c>
      <c r="E64" s="221" t="str">
        <f t="shared" si="4"/>
        <v/>
      </c>
      <c r="F64" s="36"/>
      <c r="G64" s="367"/>
      <c r="S64" t="str">
        <f t="shared" si="0"/>
        <v/>
      </c>
    </row>
    <row r="65" spans="4:19">
      <c r="D65" s="77">
        <v>7</v>
      </c>
      <c r="E65" s="221" t="str">
        <f t="shared" si="4"/>
        <v/>
      </c>
      <c r="F65" s="36"/>
      <c r="G65" s="367"/>
      <c r="S65" t="str">
        <f t="shared" si="0"/>
        <v/>
      </c>
    </row>
    <row r="66" spans="4:19">
      <c r="D66" s="77">
        <v>8</v>
      </c>
      <c r="E66" s="221" t="str">
        <f t="shared" si="4"/>
        <v/>
      </c>
      <c r="F66" s="36"/>
      <c r="G66" s="367"/>
      <c r="S66" t="str">
        <f t="shared" si="0"/>
        <v/>
      </c>
    </row>
    <row r="67" spans="4:19">
      <c r="D67" s="77">
        <v>9</v>
      </c>
      <c r="E67" s="221" t="str">
        <f t="shared" si="4"/>
        <v/>
      </c>
      <c r="F67" s="36"/>
      <c r="G67" s="367"/>
      <c r="S67" t="str">
        <f t="shared" si="0"/>
        <v/>
      </c>
    </row>
    <row r="68" spans="4:19">
      <c r="D68" s="77">
        <f t="shared" ref="D68:D71" si="5">+D67+1</f>
        <v>10</v>
      </c>
      <c r="E68" s="221" t="str">
        <f t="shared" si="4"/>
        <v/>
      </c>
      <c r="F68" s="36"/>
      <c r="G68" s="367"/>
      <c r="S68" t="str">
        <f t="shared" si="0"/>
        <v/>
      </c>
    </row>
    <row r="69" spans="4:19">
      <c r="D69" s="77">
        <f t="shared" si="5"/>
        <v>11</v>
      </c>
      <c r="E69" s="221" t="str">
        <f t="shared" si="4"/>
        <v/>
      </c>
      <c r="F69" s="36"/>
      <c r="G69" s="367"/>
      <c r="S69" t="str">
        <f t="shared" si="0"/>
        <v/>
      </c>
    </row>
    <row r="70" spans="4:19">
      <c r="D70" s="77">
        <f t="shared" si="5"/>
        <v>12</v>
      </c>
      <c r="E70" s="221" t="str">
        <f t="shared" si="4"/>
        <v/>
      </c>
      <c r="F70" s="36"/>
      <c r="G70" s="367"/>
      <c r="S70" t="str">
        <f t="shared" si="0"/>
        <v/>
      </c>
    </row>
    <row r="71" spans="4:19">
      <c r="D71" s="77">
        <f t="shared" si="5"/>
        <v>13</v>
      </c>
      <c r="E71" s="221" t="str">
        <f t="shared" si="4"/>
        <v/>
      </c>
      <c r="F71" s="36"/>
      <c r="G71" s="367"/>
      <c r="S71" t="str">
        <f t="shared" si="0"/>
        <v/>
      </c>
    </row>
    <row r="72" spans="4:19">
      <c r="D72" s="77">
        <v>14</v>
      </c>
      <c r="E72" s="221" t="str">
        <f t="shared" si="4"/>
        <v/>
      </c>
      <c r="F72" s="36"/>
      <c r="G72" s="367"/>
      <c r="S72" t="str">
        <f t="shared" si="0"/>
        <v/>
      </c>
    </row>
    <row r="73" spans="4:19">
      <c r="D73" s="78">
        <v>15</v>
      </c>
      <c r="E73" s="222" t="str">
        <f t="shared" si="4"/>
        <v/>
      </c>
      <c r="F73" s="37"/>
      <c r="G73" s="368"/>
      <c r="S73" t="str">
        <f t="shared" si="0"/>
        <v/>
      </c>
    </row>
    <row r="74" spans="4:19" ht="20.100000000000001" customHeight="1">
      <c r="D74" s="34"/>
      <c r="E74" s="68" t="s">
        <v>475</v>
      </c>
      <c r="F74" s="3" t="str">
        <f>+IF(COUNT(F59:F73),SUM(F59:F73),"")</f>
        <v/>
      </c>
      <c r="G74" s="3" t="str">
        <f>+IF(COUNT(G59:G73),SUM(G59:G73),"")</f>
        <v/>
      </c>
      <c r="S74" t="str">
        <f t="shared" si="0"/>
        <v/>
      </c>
    </row>
    <row r="75" spans="4:19" ht="20.100000000000001" customHeight="1">
      <c r="D75" s="34"/>
      <c r="E75" s="208" t="s">
        <v>312</v>
      </c>
      <c r="F75" s="36"/>
      <c r="G75" s="367"/>
      <c r="S75" t="str">
        <f t="shared" si="0"/>
        <v/>
      </c>
    </row>
    <row r="76" spans="4:19" ht="20.100000000000001" customHeight="1">
      <c r="D76" s="206"/>
      <c r="E76" s="207" t="s">
        <v>476</v>
      </c>
      <c r="F76" s="3" t="str">
        <f>+IF(COUNT(F74:F75),SUM(F74)+SUM(F75),"")</f>
        <v/>
      </c>
      <c r="G76" s="3" t="str">
        <f>+IF(COUNT(G74:G75),SUM(G74)+SUM(G75),"")</f>
        <v/>
      </c>
      <c r="S76" t="str">
        <f t="shared" si="0"/>
        <v/>
      </c>
    </row>
    <row r="77" spans="4:19">
      <c r="S77" t="str">
        <f t="shared" si="0"/>
        <v/>
      </c>
    </row>
    <row r="78" spans="4:19" ht="18.75">
      <c r="D78" s="209">
        <v>4</v>
      </c>
      <c r="E78" s="210" t="s">
        <v>313</v>
      </c>
      <c r="F78" s="487"/>
      <c r="G78" s="488"/>
      <c r="S78" t="str">
        <f t="shared" si="0"/>
        <v/>
      </c>
    </row>
    <row r="79" spans="4:19" ht="18.75">
      <c r="D79" s="209"/>
      <c r="E79" s="211" t="s">
        <v>313</v>
      </c>
      <c r="F79" s="487"/>
      <c r="G79" s="488"/>
      <c r="S79" t="str">
        <f t="shared" si="0"/>
        <v/>
      </c>
    </row>
    <row r="80" spans="4:19">
      <c r="D80" s="212">
        <v>1</v>
      </c>
      <c r="E80" s="282" t="str">
        <f>+IF(COUNTA(E16),+E16,"")</f>
        <v/>
      </c>
      <c r="F80" s="6"/>
      <c r="G80" s="365"/>
      <c r="S80" t="str">
        <f t="shared" si="0"/>
        <v/>
      </c>
    </row>
    <row r="81" spans="4:19">
      <c r="D81" s="213">
        <v>2</v>
      </c>
      <c r="E81" s="221" t="str">
        <f>+IF(COUNTA(E17),+E17,"")</f>
        <v/>
      </c>
      <c r="F81" s="36"/>
      <c r="G81" s="367"/>
      <c r="S81" t="str">
        <f t="shared" ref="S81:S97" si="6">+IF(COUNT(F81),+F81,"")</f>
        <v/>
      </c>
    </row>
    <row r="82" spans="4:19">
      <c r="D82" s="213">
        <v>3</v>
      </c>
      <c r="E82" s="221" t="str">
        <f t="shared" ref="E82:E87" si="7">+IF(COUNTA(E18),+E18,"")</f>
        <v/>
      </c>
      <c r="F82" s="36"/>
      <c r="G82" s="367"/>
      <c r="S82" t="str">
        <f t="shared" si="6"/>
        <v/>
      </c>
    </row>
    <row r="83" spans="4:19">
      <c r="D83" s="213">
        <v>4</v>
      </c>
      <c r="E83" s="221" t="str">
        <f t="shared" si="7"/>
        <v/>
      </c>
      <c r="F83" s="36"/>
      <c r="G83" s="367"/>
      <c r="S83" t="str">
        <f t="shared" si="6"/>
        <v/>
      </c>
    </row>
    <row r="84" spans="4:19">
      <c r="D84" s="213">
        <v>5</v>
      </c>
      <c r="E84" s="221" t="str">
        <f t="shared" si="7"/>
        <v/>
      </c>
      <c r="F84" s="36"/>
      <c r="G84" s="367"/>
      <c r="S84" t="str">
        <f t="shared" si="6"/>
        <v/>
      </c>
    </row>
    <row r="85" spans="4:19">
      <c r="D85" s="213">
        <v>6</v>
      </c>
      <c r="E85" s="221" t="str">
        <f t="shared" si="7"/>
        <v/>
      </c>
      <c r="F85" s="36"/>
      <c r="G85" s="367"/>
      <c r="S85" t="str">
        <f t="shared" si="6"/>
        <v/>
      </c>
    </row>
    <row r="86" spans="4:19">
      <c r="D86" s="213">
        <v>7</v>
      </c>
      <c r="E86" s="221" t="str">
        <f t="shared" si="7"/>
        <v/>
      </c>
      <c r="F86" s="36"/>
      <c r="G86" s="367"/>
      <c r="S86" t="str">
        <f t="shared" si="6"/>
        <v/>
      </c>
    </row>
    <row r="87" spans="4:19">
      <c r="D87" s="213">
        <v>8</v>
      </c>
      <c r="E87" s="221" t="str">
        <f t="shared" si="7"/>
        <v/>
      </c>
      <c r="F87" s="36"/>
      <c r="G87" s="367"/>
      <c r="S87" t="str">
        <f t="shared" si="6"/>
        <v/>
      </c>
    </row>
    <row r="88" spans="4:19">
      <c r="D88" s="213">
        <v>9</v>
      </c>
      <c r="E88" s="221" t="str">
        <f>+IF(COUNTA(E24),+E24,"")</f>
        <v/>
      </c>
      <c r="F88" s="36"/>
      <c r="G88" s="367"/>
      <c r="S88" t="str">
        <f t="shared" si="6"/>
        <v/>
      </c>
    </row>
    <row r="89" spans="4:19">
      <c r="D89" s="213">
        <v>10</v>
      </c>
      <c r="E89" s="221" t="str">
        <f>+IF(COUNTA(E25),+E25,"")</f>
        <v/>
      </c>
      <c r="F89" s="36"/>
      <c r="G89" s="367"/>
      <c r="S89" t="str">
        <f t="shared" si="6"/>
        <v/>
      </c>
    </row>
    <row r="90" spans="4:19">
      <c r="D90" s="213">
        <v>11</v>
      </c>
      <c r="E90" s="221" t="str">
        <f t="shared" ref="E90:E94" si="8">+IF(COUNTA(E26),+E26,"")</f>
        <v/>
      </c>
      <c r="F90" s="36"/>
      <c r="G90" s="367"/>
      <c r="S90" t="str">
        <f t="shared" si="6"/>
        <v/>
      </c>
    </row>
    <row r="91" spans="4:19">
      <c r="D91" s="213">
        <v>12</v>
      </c>
      <c r="E91" s="221" t="str">
        <f t="shared" si="8"/>
        <v/>
      </c>
      <c r="F91" s="36"/>
      <c r="G91" s="367"/>
      <c r="S91" t="str">
        <f t="shared" si="6"/>
        <v/>
      </c>
    </row>
    <row r="92" spans="4:19">
      <c r="D92" s="213">
        <v>13</v>
      </c>
      <c r="E92" s="221" t="str">
        <f t="shared" si="8"/>
        <v/>
      </c>
      <c r="F92" s="36"/>
      <c r="G92" s="367"/>
      <c r="S92" t="str">
        <f t="shared" si="6"/>
        <v/>
      </c>
    </row>
    <row r="93" spans="4:19">
      <c r="D93" s="213">
        <v>14</v>
      </c>
      <c r="E93" s="221" t="str">
        <f t="shared" si="8"/>
        <v/>
      </c>
      <c r="F93" s="36"/>
      <c r="G93" s="367"/>
      <c r="S93" t="str">
        <f t="shared" si="6"/>
        <v/>
      </c>
    </row>
    <row r="94" spans="4:19">
      <c r="D94" s="190">
        <v>15</v>
      </c>
      <c r="E94" s="222" t="str">
        <f t="shared" si="8"/>
        <v/>
      </c>
      <c r="F94" s="37"/>
      <c r="G94" s="368"/>
      <c r="S94" t="str">
        <f t="shared" si="6"/>
        <v/>
      </c>
    </row>
    <row r="95" spans="4:19" ht="20.100000000000001" customHeight="1">
      <c r="D95" s="206"/>
      <c r="E95" s="214" t="s">
        <v>315</v>
      </c>
      <c r="F95" s="3" t="str">
        <f>+IF(COUNT(F80:F94),SUM(F80:F94),"")</f>
        <v/>
      </c>
      <c r="G95" s="3" t="str">
        <f>+IF(COUNT(G80:G94),SUM(G80:G94),"")</f>
        <v/>
      </c>
      <c r="S95" t="str">
        <f t="shared" si="6"/>
        <v/>
      </c>
    </row>
    <row r="96" spans="4:19" ht="20.100000000000001" customHeight="1">
      <c r="D96" s="206"/>
      <c r="E96" s="215" t="s">
        <v>314</v>
      </c>
      <c r="F96" s="36"/>
      <c r="G96" s="367"/>
      <c r="S96" t="str">
        <f t="shared" si="6"/>
        <v/>
      </c>
    </row>
    <row r="97" spans="4:19" ht="20.100000000000001" customHeight="1">
      <c r="D97" s="206"/>
      <c r="E97" s="214" t="s">
        <v>477</v>
      </c>
      <c r="F97" s="3" t="str">
        <f>+IF(COUNT(F95:F96),SUM(F95)+SUM(F96),"")</f>
        <v/>
      </c>
      <c r="G97" s="3" t="str">
        <f>+IF(COUNT(G95:G96),SUM(G95)+SUM(G96),"")</f>
        <v/>
      </c>
      <c r="S97" t="str">
        <f t="shared" si="6"/>
        <v/>
      </c>
    </row>
    <row r="98" spans="4:19" hidden="1">
      <c r="D98" s="206"/>
      <c r="E98" s="214"/>
      <c r="F98" s="3"/>
      <c r="G98" s="3"/>
    </row>
    <row r="99" spans="4:19" ht="37.5" customHeight="1">
      <c r="D99" s="206"/>
      <c r="E99" s="216" t="s">
        <v>102</v>
      </c>
      <c r="F99" s="40"/>
    </row>
    <row r="100" spans="4:19"/>
  </sheetData>
  <sheetProtection algorithmName="SHA-512" hashValue="F0TJWb99CTFK+KcXn6++zefG+cELRukCq8chGz7u9ehk6b2m1E0khmZTWfZt9/PRB5wMFnPYiUQkRwhBy8DH7w==" saltValue="zqx+TcWj0cu8WMJzLcBFwQ==" spinCount="100000"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opLeftCell="A5" workbookViewId="0">
      <selection activeCell="D5" sqref="D5"/>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8"/>
      <c r="C2" s="90"/>
      <c r="D2" s="91"/>
      <c r="E2" s="374"/>
      <c r="G2" s="197"/>
      <c r="S2" t="str">
        <f>+IF(COUNT(D2),D2,"")</f>
        <v/>
      </c>
    </row>
    <row r="5" spans="2:19" ht="35.1" customHeight="1"/>
    <row r="6" spans="2:19" ht="30" customHeight="1">
      <c r="B6" s="497" t="s">
        <v>210</v>
      </c>
      <c r="C6" s="498"/>
      <c r="D6" s="498"/>
      <c r="E6" s="499"/>
    </row>
    <row r="7" spans="2:19" ht="66.75" customHeight="1">
      <c r="B7" s="502" t="s">
        <v>104</v>
      </c>
      <c r="C7" s="503"/>
      <c r="D7" s="15" t="s">
        <v>307</v>
      </c>
      <c r="E7" s="15" t="s">
        <v>211</v>
      </c>
    </row>
    <row r="8" spans="2:19" ht="20.100000000000001" customHeight="1">
      <c r="B8" s="65" t="s">
        <v>59</v>
      </c>
      <c r="C8" s="92" t="s">
        <v>190</v>
      </c>
      <c r="D8" s="235" t="s">
        <v>838</v>
      </c>
      <c r="E8" s="2" t="s">
        <v>839</v>
      </c>
      <c r="G8" s="191"/>
    </row>
    <row r="9" spans="2:19" ht="20.100000000000001" customHeight="1">
      <c r="B9" s="65" t="s">
        <v>60</v>
      </c>
      <c r="C9" s="92" t="s">
        <v>191</v>
      </c>
      <c r="D9" s="236">
        <v>44561</v>
      </c>
      <c r="E9" s="2" t="s">
        <v>840</v>
      </c>
    </row>
    <row r="10" spans="2:19" s="105" customFormat="1" ht="20.100000000000001" customHeight="1">
      <c r="B10" s="102" t="s">
        <v>61</v>
      </c>
      <c r="C10" s="103" t="s">
        <v>62</v>
      </c>
      <c r="D10" s="104" t="str">
        <f>+IF(COUNTA('Financial Results'!F12),'Financial Results'!F12,"")</f>
        <v>Unaudited</v>
      </c>
      <c r="E10" s="104" t="str">
        <f>+IF(COUNTA('Financial Results'!F12),'Financial Results'!F12,"")</f>
        <v>Unaudited</v>
      </c>
    </row>
    <row r="11" spans="2:19" ht="20.100000000000001" customHeight="1">
      <c r="B11" s="65" t="s">
        <v>63</v>
      </c>
      <c r="C11" s="92" t="s">
        <v>13</v>
      </c>
      <c r="D11" s="104" t="str">
        <f>+IF(COUNTA('Financial Results'!F13),'Financial Results'!F13,"")</f>
        <v>Standalone</v>
      </c>
      <c r="E11" s="104" t="str">
        <f>+IF(COUNTA('Financial Results'!G13),'Financial Results'!G13,"")</f>
        <v>Standalone</v>
      </c>
    </row>
    <row r="12" spans="2:19" ht="20.100000000000001" customHeight="1">
      <c r="B12" s="13"/>
      <c r="C12" s="93" t="s">
        <v>212</v>
      </c>
      <c r="D12" s="500"/>
      <c r="E12" s="501"/>
    </row>
    <row r="13" spans="2:19" ht="27" customHeight="1">
      <c r="B13" s="94">
        <v>1</v>
      </c>
      <c r="C13" s="95" t="s">
        <v>213</v>
      </c>
      <c r="D13" s="500"/>
      <c r="E13" s="501"/>
      <c r="G13" s="194"/>
    </row>
    <row r="14" spans="2:19" ht="20.100000000000001" hidden="1" customHeight="1">
      <c r="B14" s="96"/>
      <c r="C14" s="97"/>
      <c r="D14" s="198"/>
      <c r="E14" s="198"/>
      <c r="G14" s="195"/>
    </row>
    <row r="15" spans="2:19" ht="20.100000000000001" customHeight="1">
      <c r="B15" s="13"/>
      <c r="C15" s="68" t="s">
        <v>214</v>
      </c>
      <c r="D15" s="3" t="str">
        <f>IF(COUNT(D13:D14),SUM(D13:D14),"")</f>
        <v/>
      </c>
      <c r="E15" s="3" t="str">
        <f>IF(COUNT(E13:E14),SUM(E13:E14),"")</f>
        <v/>
      </c>
      <c r="G15" s="196"/>
    </row>
    <row r="16" spans="2:19" ht="20.100000000000001" customHeight="1">
      <c r="B16" s="98">
        <v>2</v>
      </c>
      <c r="C16" s="99" t="s">
        <v>215</v>
      </c>
      <c r="D16" s="62"/>
      <c r="E16" s="374"/>
      <c r="G16" s="196"/>
    </row>
    <row r="17" spans="2:7" ht="24.75" customHeight="1">
      <c r="B17" s="94">
        <v>3</v>
      </c>
      <c r="C17" s="95" t="s">
        <v>216</v>
      </c>
      <c r="D17" s="500"/>
      <c r="E17" s="501"/>
      <c r="G17" s="194"/>
    </row>
    <row r="18" spans="2:7" ht="20.100000000000001" hidden="1" customHeight="1">
      <c r="B18" s="98"/>
      <c r="C18" s="100"/>
      <c r="D18" s="99"/>
      <c r="E18" s="113"/>
      <c r="G18" s="194"/>
    </row>
    <row r="19" spans="2:7" ht="20.100000000000001" customHeight="1">
      <c r="B19" s="13"/>
      <c r="C19" s="68" t="s">
        <v>217</v>
      </c>
      <c r="D19" s="3" t="str">
        <f>IF(COUNT(D17:D18),SUM(D17:D18),"")</f>
        <v/>
      </c>
      <c r="E19" s="3" t="str">
        <f>IF(COUNT(E17:E18),SUM(E17:E18),"")</f>
        <v/>
      </c>
      <c r="G19" s="196"/>
    </row>
    <row r="20" spans="2:7" ht="20.100000000000001" customHeight="1">
      <c r="B20" s="98">
        <v>4</v>
      </c>
      <c r="C20" s="99" t="s">
        <v>218</v>
      </c>
      <c r="D20" s="62"/>
      <c r="E20" s="374"/>
      <c r="G20" s="196"/>
    </row>
    <row r="21" spans="2:7" ht="20.100000000000001" customHeight="1">
      <c r="B21" s="94">
        <v>5</v>
      </c>
      <c r="C21" s="101" t="s">
        <v>219</v>
      </c>
      <c r="D21" s="3" t="str">
        <f>IF(COUNT(D15,D16,D19,D20),SUM(D15)-SUM(D16)+SUM(D19)-SUM(D20),"")</f>
        <v/>
      </c>
      <c r="E21" s="3" t="str">
        <f>IF(COUNT(E15,E16,E19,E20),SUM(E15)-SUM(E16)+SUM(E19)-SUM(E20),"")</f>
        <v/>
      </c>
    </row>
    <row r="22" spans="2:7"/>
    <row r="23" spans="2:7" hidden="1">
      <c r="D23" s="50"/>
      <c r="E23" s="50"/>
    </row>
    <row r="53" spans="3:5" hidden="1">
      <c r="C53" s="50"/>
      <c r="D53" s="50"/>
      <c r="E53" s="50"/>
    </row>
    <row r="54" spans="3:5" hidden="1">
      <c r="C54" s="50"/>
      <c r="D54" s="50"/>
      <c r="E54" s="50"/>
    </row>
    <row r="55" spans="3:5" hidden="1">
      <c r="C55" s="50"/>
      <c r="D55" s="50"/>
      <c r="E55" s="50"/>
    </row>
    <row r="56" spans="3:5" hidden="1">
      <c r="C56" s="50"/>
      <c r="D56" s="50"/>
      <c r="E56" s="50"/>
    </row>
    <row r="57" spans="3:5" hidden="1">
      <c r="C57" s="50"/>
      <c r="D57" s="50"/>
      <c r="E57" s="50"/>
    </row>
    <row r="58" spans="3:5" hidden="1">
      <c r="C58" s="50"/>
      <c r="D58" s="50"/>
      <c r="E58" s="50"/>
    </row>
    <row r="59" spans="3:5" hidden="1">
      <c r="C59" s="50"/>
      <c r="D59" s="50"/>
      <c r="E59" s="50"/>
    </row>
    <row r="60" spans="3:5" hidden="1">
      <c r="C60" s="50"/>
      <c r="D60" s="50"/>
      <c r="E60" s="50"/>
    </row>
    <row r="61" spans="3:5" hidden="1">
      <c r="C61" s="50"/>
      <c r="D61" s="50"/>
      <c r="E61" s="50"/>
    </row>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sheetProtection algorithmName="SHA-512" hashValue="A4ytK3Hioj3mShYusVVUzS5PK1jKYgTlIEsSHChhQ2VPLJ487fGm2cYe1sXP2hCY1VDsVhtG1+ogevJ7aPz9Vg==" saltValue="ZNbE8TOaD/HWyUzZmbUgJg==" spinCount="100000" sheet="1" objects="1" scenarios="1"/>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2: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2" spans="4:14" ht="15" hidden="1" customHeight="1">
      <c r="E2" s="8"/>
    </row>
    <row r="7" spans="4:14" ht="32.25" customHeight="1"/>
    <row r="8" spans="4:14" ht="23.25" customHeight="1">
      <c r="D8" s="489" t="s">
        <v>560</v>
      </c>
      <c r="E8" s="490"/>
      <c r="F8" s="490"/>
      <c r="G8" s="381"/>
    </row>
    <row r="9" spans="4:14" ht="48.75" customHeight="1">
      <c r="D9" s="476" t="s">
        <v>104</v>
      </c>
      <c r="E9" s="477"/>
      <c r="F9" s="15" t="str">
        <f>IF('General Info'!E19="Half yearly","6 months ended (dd-mm-yyyy)","Year ended (dd-mm-yyyy)")</f>
        <v>Year ended (dd-mm-yyyy)</v>
      </c>
    </row>
    <row r="10" spans="4:14" ht="15" customHeight="1">
      <c r="D10" s="65" t="s">
        <v>59</v>
      </c>
      <c r="E10" s="1" t="s">
        <v>190</v>
      </c>
      <c r="F10" s="235" t="s">
        <v>834</v>
      </c>
      <c r="H10" s="191"/>
    </row>
    <row r="11" spans="4:14" ht="15" customHeight="1">
      <c r="D11" s="65" t="s">
        <v>60</v>
      </c>
      <c r="E11" s="1" t="s">
        <v>191</v>
      </c>
      <c r="F11" s="236" t="s">
        <v>835</v>
      </c>
    </row>
    <row r="12" spans="4:14" ht="15" customHeight="1">
      <c r="D12" s="65" t="s">
        <v>61</v>
      </c>
      <c r="E12" s="1" t="s">
        <v>62</v>
      </c>
      <c r="F12" s="375" t="str">
        <f>+IF(COUNTA('General Info'!E21),'General Info'!E21,"")</f>
        <v>Unaudited</v>
      </c>
      <c r="N12" t="s">
        <v>16</v>
      </c>
    </row>
    <row r="13" spans="4:14" ht="15" customHeight="1">
      <c r="D13" s="288" t="s">
        <v>63</v>
      </c>
      <c r="E13" s="289" t="s">
        <v>13</v>
      </c>
      <c r="F13" s="290" t="str">
        <f>+IF(COUNTA('General Info'!E20),'General Info'!E20,"")</f>
        <v>Standalone</v>
      </c>
      <c r="N13" t="s">
        <v>55</v>
      </c>
    </row>
    <row r="14" spans="4:14" ht="15" customHeight="1">
      <c r="D14" s="291" t="s">
        <v>103</v>
      </c>
      <c r="E14" s="504" t="s">
        <v>585</v>
      </c>
      <c r="F14" s="505"/>
    </row>
    <row r="15" spans="4:14" s="286" customFormat="1" ht="13.5" customHeight="1">
      <c r="D15" s="292"/>
      <c r="E15" s="298" t="s">
        <v>825</v>
      </c>
      <c r="F15" s="293"/>
      <c r="J15" s="286" t="s">
        <v>561</v>
      </c>
    </row>
    <row r="16" spans="4:14" s="286" customFormat="1" ht="15" hidden="1" customHeight="1">
      <c r="D16" s="287"/>
      <c r="E16" s="296" t="s">
        <v>514</v>
      </c>
      <c r="F16" s="272" t="str">
        <f>+IF(COUNTA('General Info'!E26),'General Info'!E26,"")</f>
        <v>Yes</v>
      </c>
      <c r="J16" s="286" t="s">
        <v>515</v>
      </c>
    </row>
    <row r="17" spans="4:18" s="286" customFormat="1" ht="15" customHeight="1">
      <c r="D17" s="294"/>
      <c r="E17" s="297" t="s">
        <v>826</v>
      </c>
      <c r="F17" s="295"/>
      <c r="J17" t="s">
        <v>515</v>
      </c>
    </row>
    <row r="18" spans="4:18" s="286" customFormat="1" ht="15" customHeight="1">
      <c r="D18" s="294"/>
      <c r="E18" s="297" t="s">
        <v>827</v>
      </c>
      <c r="F18" s="295"/>
      <c r="J18" s="286" t="s">
        <v>516</v>
      </c>
    </row>
    <row r="19" spans="4:18" s="286" customFormat="1" ht="15" customHeight="1">
      <c r="D19" s="310"/>
      <c r="E19" s="307" t="s">
        <v>517</v>
      </c>
      <c r="F19" s="344"/>
      <c r="J19" s="286" t="s">
        <v>517</v>
      </c>
      <c r="R19" s="286" t="str">
        <f>+IF(COUNT(F19),+F19,"")</f>
        <v/>
      </c>
    </row>
    <row r="20" spans="4:18" s="286" customFormat="1" ht="15" customHeight="1">
      <c r="D20" s="312"/>
      <c r="E20" s="309" t="s">
        <v>518</v>
      </c>
      <c r="F20" s="345"/>
      <c r="J20" s="286" t="s">
        <v>518</v>
      </c>
      <c r="R20" s="286" t="str">
        <f t="shared" ref="R20:R83" si="0">+IF(COUNT(F20),+F20,"")</f>
        <v/>
      </c>
    </row>
    <row r="21" spans="4:18" s="286" customFormat="1" ht="15" customHeight="1">
      <c r="D21" s="312"/>
      <c r="E21" s="309" t="s">
        <v>562</v>
      </c>
      <c r="F21" s="345"/>
      <c r="J21" s="286" t="s">
        <v>562</v>
      </c>
      <c r="R21" s="286" t="str">
        <f t="shared" si="0"/>
        <v/>
      </c>
    </row>
    <row r="22" spans="4:18" s="286" customFormat="1" ht="15" customHeight="1">
      <c r="D22" s="314"/>
      <c r="E22" s="309" t="s">
        <v>519</v>
      </c>
      <c r="F22" s="345"/>
      <c r="J22" s="286" t="s">
        <v>519</v>
      </c>
      <c r="R22" s="286" t="str">
        <f t="shared" si="0"/>
        <v/>
      </c>
    </row>
    <row r="23" spans="4:18" s="286" customFormat="1" ht="15" customHeight="1">
      <c r="D23" s="315"/>
      <c r="E23" s="309" t="s">
        <v>563</v>
      </c>
      <c r="F23" s="346"/>
      <c r="J23" s="286" t="s">
        <v>563</v>
      </c>
      <c r="R23" s="286" t="str">
        <f t="shared" si="0"/>
        <v/>
      </c>
    </row>
    <row r="24" spans="4:18" s="286" customFormat="1" ht="15" customHeight="1">
      <c r="D24" s="311"/>
      <c r="E24" s="308" t="s">
        <v>520</v>
      </c>
      <c r="F24" s="347"/>
      <c r="J24" s="286" t="s">
        <v>520</v>
      </c>
      <c r="R24" s="286" t="str">
        <f t="shared" si="0"/>
        <v/>
      </c>
    </row>
    <row r="25" spans="4:18" s="286" customFormat="1" ht="15" customHeight="1">
      <c r="D25" s="294"/>
      <c r="E25" s="297" t="s">
        <v>828</v>
      </c>
      <c r="F25" s="295"/>
      <c r="J25" s="286" t="s">
        <v>564</v>
      </c>
      <c r="R25" s="286" t="str">
        <f t="shared" si="0"/>
        <v/>
      </c>
    </row>
    <row r="26" spans="4:18" s="286" customFormat="1" ht="15" customHeight="1">
      <c r="D26" s="320"/>
      <c r="E26" s="307" t="s">
        <v>521</v>
      </c>
      <c r="F26" s="348"/>
      <c r="J26" s="286" t="s">
        <v>521</v>
      </c>
      <c r="R26" s="286" t="str">
        <f t="shared" si="0"/>
        <v/>
      </c>
    </row>
    <row r="27" spans="4:18" s="286" customFormat="1" ht="15" customHeight="1">
      <c r="D27" s="315"/>
      <c r="E27" s="309" t="s">
        <v>565</v>
      </c>
      <c r="F27" s="349"/>
      <c r="J27" s="286" t="s">
        <v>565</v>
      </c>
      <c r="R27" s="286" t="str">
        <f t="shared" si="0"/>
        <v/>
      </c>
    </row>
    <row r="28" spans="4:18" s="286" customFormat="1" ht="15" customHeight="1">
      <c r="D28" s="314"/>
      <c r="E28" s="309" t="s">
        <v>522</v>
      </c>
      <c r="F28" s="345"/>
      <c r="J28" s="286" t="s">
        <v>522</v>
      </c>
      <c r="R28" s="286" t="str">
        <f t="shared" si="0"/>
        <v/>
      </c>
    </row>
    <row r="29" spans="4:18" s="286" customFormat="1" ht="15" customHeight="1">
      <c r="D29" s="321"/>
      <c r="E29" s="317" t="s">
        <v>566</v>
      </c>
      <c r="F29" s="349"/>
      <c r="J29" s="286" t="s">
        <v>566</v>
      </c>
      <c r="R29" s="286" t="str">
        <f t="shared" si="0"/>
        <v/>
      </c>
    </row>
    <row r="30" spans="4:18" s="286" customFormat="1" ht="15" customHeight="1">
      <c r="D30" s="321"/>
      <c r="E30" s="317" t="s">
        <v>567</v>
      </c>
      <c r="F30" s="350"/>
      <c r="J30" s="286" t="s">
        <v>567</v>
      </c>
      <c r="R30" s="286" t="str">
        <f t="shared" si="0"/>
        <v/>
      </c>
    </row>
    <row r="31" spans="4:18" s="286" customFormat="1" ht="15" customHeight="1">
      <c r="D31" s="313"/>
      <c r="E31" s="316" t="s">
        <v>523</v>
      </c>
      <c r="F31" s="351"/>
      <c r="J31" s="286" t="s">
        <v>523</v>
      </c>
      <c r="R31" s="286" t="str">
        <f t="shared" si="0"/>
        <v/>
      </c>
    </row>
    <row r="32" spans="4:18" s="286" customFormat="1" ht="15" customHeight="1">
      <c r="D32" s="294"/>
      <c r="E32" s="382" t="s">
        <v>524</v>
      </c>
      <c r="F32" s="357" t="str">
        <f>IF(COUNT(F19:F31),ROUND(SUM(F19:F24)-SUM(F26:F31),3),"")</f>
        <v/>
      </c>
      <c r="J32" s="286" t="s">
        <v>775</v>
      </c>
      <c r="R32" s="286" t="str">
        <f t="shared" si="0"/>
        <v/>
      </c>
    </row>
    <row r="33" spans="4:18" s="286" customFormat="1" ht="15" customHeight="1">
      <c r="D33" s="310"/>
      <c r="E33" s="318" t="s">
        <v>525</v>
      </c>
      <c r="F33" s="348"/>
      <c r="J33" s="286" t="s">
        <v>776</v>
      </c>
      <c r="R33" s="286" t="str">
        <f t="shared" si="0"/>
        <v/>
      </c>
    </row>
    <row r="34" spans="4:18" s="286" customFormat="1" ht="15" customHeight="1">
      <c r="D34" s="314"/>
      <c r="E34" s="317" t="s">
        <v>526</v>
      </c>
      <c r="F34" s="349"/>
      <c r="J34" s="286" t="s">
        <v>777</v>
      </c>
      <c r="R34" s="286" t="str">
        <f t="shared" si="0"/>
        <v/>
      </c>
    </row>
    <row r="35" spans="4:18" s="286" customFormat="1" ht="15" customHeight="1">
      <c r="D35" s="314"/>
      <c r="E35" s="319" t="s">
        <v>527</v>
      </c>
      <c r="F35" s="345"/>
      <c r="J35" s="286" t="s">
        <v>778</v>
      </c>
      <c r="R35" s="286" t="str">
        <f t="shared" si="0"/>
        <v/>
      </c>
    </row>
    <row r="36" spans="4:18" s="286" customFormat="1" ht="15" customHeight="1">
      <c r="D36" s="314"/>
      <c r="E36" s="317" t="s">
        <v>528</v>
      </c>
      <c r="F36" s="345"/>
      <c r="J36" s="286" t="s">
        <v>779</v>
      </c>
      <c r="R36" s="286" t="str">
        <f t="shared" si="0"/>
        <v/>
      </c>
    </row>
    <row r="37" spans="4:18" s="286" customFormat="1" ht="15" customHeight="1">
      <c r="D37" s="313"/>
      <c r="E37" s="316" t="s">
        <v>529</v>
      </c>
      <c r="F37" s="347"/>
      <c r="J37" s="286" t="s">
        <v>780</v>
      </c>
      <c r="R37" s="286" t="str">
        <f t="shared" si="0"/>
        <v/>
      </c>
    </row>
    <row r="38" spans="4:18" s="286" customFormat="1" ht="15" customHeight="1">
      <c r="D38" s="382"/>
      <c r="E38" s="382" t="s">
        <v>530</v>
      </c>
      <c r="F38" s="357" t="str">
        <f>IF(COUNT(F32:F37),ROUND(SUM(F32)+SUM(F33)-SUM(F34)+SUM(F35)-SUM(F36)+SUM(F37),3),"")</f>
        <v/>
      </c>
      <c r="J38" s="286" t="s">
        <v>530</v>
      </c>
      <c r="R38" s="286" t="str">
        <f t="shared" si="0"/>
        <v/>
      </c>
    </row>
    <row r="39" spans="4:18" s="286" customFormat="1" ht="15" customHeight="1">
      <c r="D39" s="294"/>
      <c r="E39" s="297" t="s">
        <v>829</v>
      </c>
      <c r="F39" s="295"/>
      <c r="J39" s="286" t="s">
        <v>531</v>
      </c>
      <c r="R39" s="286" t="str">
        <f t="shared" si="0"/>
        <v/>
      </c>
    </row>
    <row r="40" spans="4:18" s="286" customFormat="1" ht="15" customHeight="1">
      <c r="D40" s="320"/>
      <c r="E40" s="318" t="s">
        <v>532</v>
      </c>
      <c r="F40" s="348"/>
      <c r="J40" s="286" t="s">
        <v>781</v>
      </c>
      <c r="R40" s="286" t="str">
        <f t="shared" si="0"/>
        <v/>
      </c>
    </row>
    <row r="41" spans="4:18" s="286" customFormat="1" ht="15" customHeight="1">
      <c r="D41" s="314"/>
      <c r="E41" s="317" t="s">
        <v>533</v>
      </c>
      <c r="F41" s="345"/>
      <c r="J41" s="286" t="s">
        <v>782</v>
      </c>
      <c r="R41" s="286" t="str">
        <f t="shared" si="0"/>
        <v/>
      </c>
    </row>
    <row r="42" spans="4:18" s="286" customFormat="1" ht="15" customHeight="1">
      <c r="D42" s="314"/>
      <c r="E42" s="319" t="s">
        <v>534</v>
      </c>
      <c r="F42" s="345"/>
      <c r="J42" s="286" t="s">
        <v>783</v>
      </c>
      <c r="R42" s="286" t="str">
        <f t="shared" si="0"/>
        <v/>
      </c>
    </row>
    <row r="43" spans="4:18" s="286" customFormat="1" ht="15" customHeight="1">
      <c r="D43" s="314"/>
      <c r="E43" s="317" t="s">
        <v>535</v>
      </c>
      <c r="F43" s="349"/>
      <c r="J43" s="286" t="s">
        <v>784</v>
      </c>
      <c r="R43" s="286" t="str">
        <f t="shared" si="0"/>
        <v/>
      </c>
    </row>
    <row r="44" spans="4:18" s="286" customFormat="1" ht="15" customHeight="1">
      <c r="D44" s="314"/>
      <c r="E44" s="317" t="s">
        <v>536</v>
      </c>
      <c r="F44" s="350"/>
      <c r="J44" s="286" t="s">
        <v>785</v>
      </c>
      <c r="R44" s="286" t="str">
        <f t="shared" si="0"/>
        <v/>
      </c>
    </row>
    <row r="45" spans="4:18" s="286" customFormat="1" ht="15" customHeight="1">
      <c r="D45" s="326"/>
      <c r="E45" s="327" t="s">
        <v>537</v>
      </c>
      <c r="F45" s="345"/>
      <c r="J45" s="286" t="s">
        <v>786</v>
      </c>
      <c r="R45" s="286" t="str">
        <f t="shared" si="0"/>
        <v/>
      </c>
    </row>
    <row r="46" spans="4:18" s="286" customFormat="1" ht="15" customHeight="1">
      <c r="D46" s="314"/>
      <c r="E46" s="317" t="s">
        <v>568</v>
      </c>
      <c r="F46" s="349"/>
      <c r="J46" s="286" t="s">
        <v>787</v>
      </c>
      <c r="R46" s="286" t="str">
        <f t="shared" si="0"/>
        <v/>
      </c>
    </row>
    <row r="47" spans="4:18" s="286" customFormat="1" ht="15" customHeight="1">
      <c r="D47" s="314"/>
      <c r="E47" s="317" t="s">
        <v>569</v>
      </c>
      <c r="F47" s="350"/>
      <c r="J47" s="286" t="s">
        <v>788</v>
      </c>
      <c r="R47" s="286" t="str">
        <f t="shared" si="0"/>
        <v/>
      </c>
    </row>
    <row r="48" spans="4:18" s="286" customFormat="1" ht="15" customHeight="1">
      <c r="D48" s="314"/>
      <c r="E48" s="317" t="s">
        <v>570</v>
      </c>
      <c r="F48" s="345"/>
      <c r="J48" s="286" t="s">
        <v>789</v>
      </c>
      <c r="R48" s="286" t="str">
        <f t="shared" si="0"/>
        <v/>
      </c>
    </row>
    <row r="49" spans="4:18" s="286" customFormat="1" ht="15" customHeight="1">
      <c r="D49" s="315"/>
      <c r="E49" s="317" t="s">
        <v>571</v>
      </c>
      <c r="F49" s="345"/>
      <c r="J49" s="286" t="s">
        <v>790</v>
      </c>
      <c r="R49" s="286" t="str">
        <f t="shared" si="0"/>
        <v/>
      </c>
    </row>
    <row r="50" spans="4:18" s="286" customFormat="1" ht="15" customHeight="1">
      <c r="D50" s="314"/>
      <c r="E50" s="317" t="s">
        <v>572</v>
      </c>
      <c r="F50" s="345"/>
      <c r="J50" s="286" t="s">
        <v>791</v>
      </c>
      <c r="R50" s="286" t="str">
        <f t="shared" si="0"/>
        <v/>
      </c>
    </row>
    <row r="51" spans="4:18" s="286" customFormat="1" ht="15" customHeight="1">
      <c r="D51" s="314"/>
      <c r="E51" s="319" t="s">
        <v>573</v>
      </c>
      <c r="F51" s="345"/>
      <c r="J51" s="286" t="s">
        <v>792</v>
      </c>
      <c r="R51" s="286" t="str">
        <f t="shared" si="0"/>
        <v/>
      </c>
    </row>
    <row r="52" spans="4:18" s="286" customFormat="1" ht="15" customHeight="1">
      <c r="D52" s="314"/>
      <c r="E52" s="309" t="s">
        <v>538</v>
      </c>
      <c r="F52" s="349"/>
      <c r="J52" s="286" t="s">
        <v>793</v>
      </c>
      <c r="R52" s="286" t="str">
        <f t="shared" si="0"/>
        <v/>
      </c>
    </row>
    <row r="53" spans="4:18" s="286" customFormat="1" ht="15" customHeight="1">
      <c r="D53" s="315"/>
      <c r="E53" s="309" t="s">
        <v>539</v>
      </c>
      <c r="F53" s="345"/>
      <c r="J53" s="286" t="s">
        <v>794</v>
      </c>
      <c r="R53" s="286" t="str">
        <f t="shared" si="0"/>
        <v/>
      </c>
    </row>
    <row r="54" spans="4:18" s="286" customFormat="1" ht="15" customHeight="1">
      <c r="D54" s="314"/>
      <c r="E54" s="317" t="s">
        <v>574</v>
      </c>
      <c r="F54" s="349"/>
      <c r="J54" s="286" t="s">
        <v>795</v>
      </c>
      <c r="R54" s="286" t="str">
        <f t="shared" si="0"/>
        <v/>
      </c>
    </row>
    <row r="55" spans="4:18" s="286" customFormat="1" ht="15" customHeight="1">
      <c r="D55" s="314"/>
      <c r="E55" s="319" t="s">
        <v>575</v>
      </c>
      <c r="F55" s="350"/>
      <c r="J55" s="286" t="s">
        <v>796</v>
      </c>
      <c r="R55" s="286" t="str">
        <f t="shared" si="0"/>
        <v/>
      </c>
    </row>
    <row r="56" spans="4:18" s="286" customFormat="1" ht="15" customHeight="1">
      <c r="D56" s="315"/>
      <c r="E56" s="309" t="s">
        <v>576</v>
      </c>
      <c r="F56" s="350"/>
      <c r="J56" s="286" t="s">
        <v>797</v>
      </c>
      <c r="R56" s="286" t="str">
        <f t="shared" si="0"/>
        <v/>
      </c>
    </row>
    <row r="57" spans="4:18" s="286" customFormat="1" ht="15" customHeight="1">
      <c r="D57" s="314"/>
      <c r="E57" s="317" t="s">
        <v>577</v>
      </c>
      <c r="F57" s="345"/>
      <c r="J57" s="286" t="s">
        <v>798</v>
      </c>
      <c r="R57" s="286" t="str">
        <f t="shared" si="0"/>
        <v/>
      </c>
    </row>
    <row r="58" spans="4:18" s="286" customFormat="1" ht="15" customHeight="1">
      <c r="D58" s="314"/>
      <c r="E58" s="319" t="s">
        <v>540</v>
      </c>
      <c r="F58" s="345"/>
      <c r="J58" s="286" t="s">
        <v>799</v>
      </c>
      <c r="R58" s="286" t="str">
        <f t="shared" si="0"/>
        <v/>
      </c>
    </row>
    <row r="59" spans="4:18" s="286" customFormat="1" ht="15" customHeight="1">
      <c r="D59" s="321"/>
      <c r="E59" s="309" t="s">
        <v>541</v>
      </c>
      <c r="F59" s="345"/>
      <c r="J59" s="286" t="s">
        <v>800</v>
      </c>
      <c r="R59" s="286" t="str">
        <f t="shared" si="0"/>
        <v/>
      </c>
    </row>
    <row r="60" spans="4:18" s="286" customFormat="1" ht="15" customHeight="1">
      <c r="D60" s="315"/>
      <c r="E60" s="309" t="s">
        <v>542</v>
      </c>
      <c r="F60" s="345"/>
      <c r="J60" s="286" t="s">
        <v>801</v>
      </c>
      <c r="R60" s="286" t="str">
        <f t="shared" si="0"/>
        <v/>
      </c>
    </row>
    <row r="61" spans="4:18" s="286" customFormat="1" ht="15" customHeight="1">
      <c r="D61" s="314"/>
      <c r="E61" s="317" t="s">
        <v>543</v>
      </c>
      <c r="F61" s="345"/>
      <c r="J61" s="286" t="s">
        <v>802</v>
      </c>
      <c r="R61" s="286" t="str">
        <f t="shared" si="0"/>
        <v/>
      </c>
    </row>
    <row r="62" spans="4:18" s="286" customFormat="1" ht="15" customHeight="1">
      <c r="D62" s="314"/>
      <c r="E62" s="319" t="s">
        <v>525</v>
      </c>
      <c r="F62" s="349"/>
      <c r="J62" s="286" t="s">
        <v>803</v>
      </c>
      <c r="R62" s="286" t="str">
        <f t="shared" si="0"/>
        <v/>
      </c>
    </row>
    <row r="63" spans="4:18" s="286" customFormat="1" ht="15" customHeight="1">
      <c r="D63" s="314"/>
      <c r="E63" s="309" t="s">
        <v>527</v>
      </c>
      <c r="F63" s="345"/>
      <c r="J63" s="286" t="s">
        <v>804</v>
      </c>
      <c r="R63" s="286" t="str">
        <f t="shared" si="0"/>
        <v/>
      </c>
    </row>
    <row r="64" spans="4:18" s="286" customFormat="1" ht="15" customHeight="1">
      <c r="D64" s="314"/>
      <c r="E64" s="317" t="s">
        <v>528</v>
      </c>
      <c r="F64" s="349"/>
      <c r="J64" s="286" t="s">
        <v>805</v>
      </c>
      <c r="R64" s="286" t="str">
        <f t="shared" si="0"/>
        <v/>
      </c>
    </row>
    <row r="65" spans="4:18" s="286" customFormat="1" ht="15" customHeight="1">
      <c r="D65" s="314"/>
      <c r="E65" s="317" t="s">
        <v>529</v>
      </c>
      <c r="F65" s="350"/>
      <c r="J65" s="286" t="s">
        <v>806</v>
      </c>
      <c r="R65" s="286" t="str">
        <f t="shared" si="0"/>
        <v/>
      </c>
    </row>
    <row r="66" spans="4:18" s="286" customFormat="1" ht="15" customHeight="1">
      <c r="D66" s="312"/>
      <c r="E66" s="316" t="s">
        <v>544</v>
      </c>
      <c r="F66" s="351"/>
      <c r="J66" s="286" t="s">
        <v>807</v>
      </c>
      <c r="R66" s="286" t="str">
        <f t="shared" si="0"/>
        <v/>
      </c>
    </row>
    <row r="67" spans="4:18" s="286" customFormat="1" ht="15" customHeight="1">
      <c r="D67" s="382"/>
      <c r="E67" s="382" t="s">
        <v>545</v>
      </c>
      <c r="F67" s="357" t="str">
        <f>IF(COUNT(F40:F66),ROUND(SUM(F40)-SUM(F41)+SUM(F42)-SUM(F43)+SUM(F44)-SUM(F45)+SUM(F46)-SUM(F47)+SUM(F48)-SUM(F49)+SUM(F50)-SUM(F51)+SUM(F52)-SUM(F53)+SUM(F54)-SUM(F55)+SUM(F56)-SUM(F57)-SUM(F58)+SUM(F59)-SUM(F60)+SUM(F61)+SUM(F62)+SUM(F63)-SUM(F64)+SUM(F65)+SUM(F66),3),"")</f>
        <v/>
      </c>
      <c r="J67" s="286" t="s">
        <v>545</v>
      </c>
      <c r="R67" s="286" t="str">
        <f t="shared" si="0"/>
        <v/>
      </c>
    </row>
    <row r="68" spans="4:18" s="286" customFormat="1" ht="15" customHeight="1">
      <c r="D68" s="294"/>
      <c r="E68" s="297" t="s">
        <v>830</v>
      </c>
      <c r="F68" s="295"/>
      <c r="J68" s="286" t="s">
        <v>546</v>
      </c>
      <c r="R68" s="286" t="str">
        <f t="shared" si="0"/>
        <v/>
      </c>
    </row>
    <row r="69" spans="4:18" s="286" customFormat="1" ht="15" customHeight="1">
      <c r="D69" s="310"/>
      <c r="E69" s="318" t="s">
        <v>578</v>
      </c>
      <c r="F69" s="344"/>
      <c r="J69" s="286" t="s">
        <v>578</v>
      </c>
      <c r="R69" s="286" t="str">
        <f t="shared" si="0"/>
        <v/>
      </c>
    </row>
    <row r="70" spans="4:18" s="286" customFormat="1" ht="15" customHeight="1">
      <c r="D70" s="314"/>
      <c r="E70" s="319" t="s">
        <v>579</v>
      </c>
      <c r="F70" s="350"/>
      <c r="J70" s="286" t="s">
        <v>579</v>
      </c>
      <c r="R70" s="286" t="str">
        <f t="shared" si="0"/>
        <v/>
      </c>
    </row>
    <row r="71" spans="4:18" s="286" customFormat="1" ht="15" customHeight="1">
      <c r="D71" s="315"/>
      <c r="E71" s="317" t="s">
        <v>547</v>
      </c>
      <c r="F71" s="350"/>
      <c r="J71" s="286" t="s">
        <v>808</v>
      </c>
      <c r="R71" s="286" t="str">
        <f t="shared" si="0"/>
        <v/>
      </c>
    </row>
    <row r="72" spans="4:18" s="286" customFormat="1" ht="15" customHeight="1">
      <c r="D72" s="314"/>
      <c r="E72" s="319" t="s">
        <v>548</v>
      </c>
      <c r="F72" s="350"/>
      <c r="J72" s="286" t="s">
        <v>809</v>
      </c>
      <c r="R72" s="286" t="str">
        <f t="shared" si="0"/>
        <v/>
      </c>
    </row>
    <row r="73" spans="4:18" s="286" customFormat="1" ht="15" customHeight="1">
      <c r="D73" s="315"/>
      <c r="E73" s="317" t="s">
        <v>580</v>
      </c>
      <c r="F73" s="345"/>
      <c r="J73" s="286" t="s">
        <v>810</v>
      </c>
      <c r="R73" s="286" t="str">
        <f t="shared" si="0"/>
        <v/>
      </c>
    </row>
    <row r="74" spans="4:18" s="286" customFormat="1" ht="15" customHeight="1">
      <c r="D74" s="312"/>
      <c r="E74" s="322" t="s">
        <v>581</v>
      </c>
      <c r="F74" s="352"/>
      <c r="J74" s="286" t="s">
        <v>811</v>
      </c>
      <c r="R74" s="286" t="str">
        <f t="shared" si="0"/>
        <v/>
      </c>
    </row>
    <row r="75" spans="4:18" s="286" customFormat="1" ht="15" customHeight="1">
      <c r="D75" s="314"/>
      <c r="E75" s="309" t="s">
        <v>582</v>
      </c>
      <c r="F75" s="349"/>
      <c r="J75" s="286" t="s">
        <v>812</v>
      </c>
      <c r="R75" s="286" t="str">
        <f t="shared" si="0"/>
        <v/>
      </c>
    </row>
    <row r="76" spans="4:18" s="286" customFormat="1" ht="15" customHeight="1">
      <c r="D76" s="324"/>
      <c r="E76" s="323" t="s">
        <v>549</v>
      </c>
      <c r="F76" s="345"/>
      <c r="J76" s="286" t="s">
        <v>813</v>
      </c>
      <c r="R76" s="286" t="str">
        <f t="shared" si="0"/>
        <v/>
      </c>
    </row>
    <row r="77" spans="4:18" s="286" customFormat="1" ht="15" customHeight="1">
      <c r="D77" s="314"/>
      <c r="E77" s="317" t="s">
        <v>550</v>
      </c>
      <c r="F77" s="346"/>
      <c r="J77" s="286" t="s">
        <v>814</v>
      </c>
      <c r="R77" s="286" t="str">
        <f t="shared" si="0"/>
        <v/>
      </c>
    </row>
    <row r="78" spans="4:18" s="286" customFormat="1" ht="15" customHeight="1">
      <c r="D78" s="314"/>
      <c r="E78" s="319" t="s">
        <v>551</v>
      </c>
      <c r="F78" s="349"/>
      <c r="J78" s="286" t="s">
        <v>815</v>
      </c>
      <c r="R78" s="286" t="str">
        <f t="shared" si="0"/>
        <v/>
      </c>
    </row>
    <row r="79" spans="4:18" s="286" customFormat="1" ht="15" customHeight="1">
      <c r="D79" s="315"/>
      <c r="E79" s="317" t="s">
        <v>583</v>
      </c>
      <c r="F79" s="350"/>
      <c r="J79" s="286" t="s">
        <v>816</v>
      </c>
      <c r="R79" s="286" t="str">
        <f t="shared" si="0"/>
        <v/>
      </c>
    </row>
    <row r="80" spans="4:18" s="286" customFormat="1" ht="15" customHeight="1">
      <c r="D80" s="312"/>
      <c r="E80" s="317" t="s">
        <v>584</v>
      </c>
      <c r="F80" s="350"/>
      <c r="J80" s="286" t="s">
        <v>817</v>
      </c>
      <c r="R80" s="286" t="str">
        <f t="shared" si="0"/>
        <v/>
      </c>
    </row>
    <row r="81" spans="4:18" s="286" customFormat="1" ht="15" customHeight="1">
      <c r="D81" s="312"/>
      <c r="E81" s="317" t="s">
        <v>552</v>
      </c>
      <c r="F81" s="350"/>
      <c r="J81" s="286" t="s">
        <v>818</v>
      </c>
      <c r="R81" s="286" t="str">
        <f t="shared" si="0"/>
        <v/>
      </c>
    </row>
    <row r="82" spans="4:18" s="286" customFormat="1" ht="15" customHeight="1">
      <c r="D82" s="314"/>
      <c r="E82" s="317" t="s">
        <v>526</v>
      </c>
      <c r="F82" s="350"/>
      <c r="J82" s="286" t="s">
        <v>819</v>
      </c>
      <c r="R82" s="286" t="str">
        <f t="shared" si="0"/>
        <v/>
      </c>
    </row>
    <row r="83" spans="4:18" s="286" customFormat="1" ht="15" customHeight="1">
      <c r="D83" s="315"/>
      <c r="E83" s="317" t="s">
        <v>528</v>
      </c>
      <c r="F83" s="350"/>
      <c r="J83" s="286" t="s">
        <v>820</v>
      </c>
      <c r="R83" s="286" t="str">
        <f t="shared" si="0"/>
        <v/>
      </c>
    </row>
    <row r="84" spans="4:18" s="286" customFormat="1" ht="15" customHeight="1">
      <c r="D84" s="325"/>
      <c r="E84" s="316" t="s">
        <v>529</v>
      </c>
      <c r="F84" s="351"/>
      <c r="J84" s="286" t="s">
        <v>821</v>
      </c>
      <c r="R84" s="286" t="str">
        <f t="shared" ref="R84:R91" si="1">+IF(COUNT(F84),+F84,"")</f>
        <v/>
      </c>
    </row>
    <row r="85" spans="4:18" s="286" customFormat="1" ht="15" customHeight="1">
      <c r="D85" s="382"/>
      <c r="E85" s="382" t="s">
        <v>553</v>
      </c>
      <c r="F85" s="357" t="str">
        <f>IF(COUNT(F69:F84),ROUND(SUM(F69)-SUM(F70)+SUM(F71)+SUM(F72)-SUM(F73)-SUM(F74)+SUM(F75)+SUM(F76)+SUM(F77)-SUM(F78)-SUM(F79)-SUM(F80)-SUM(F81)-SUM(F82)-SUM(F83)+SUM(F84),3),"")</f>
        <v/>
      </c>
      <c r="J85" s="286" t="s">
        <v>553</v>
      </c>
      <c r="R85" s="286" t="str">
        <f t="shared" si="1"/>
        <v/>
      </c>
    </row>
    <row r="86" spans="4:18" s="286" customFormat="1" ht="32.25" customHeight="1">
      <c r="D86" s="382"/>
      <c r="E86" s="383" t="s">
        <v>554</v>
      </c>
      <c r="F86" s="357" t="str">
        <f>IF(COUNT(F38:F85),ROUND(SUM(F38)+SUM(F67)+SUM(F85),3),"")</f>
        <v/>
      </c>
      <c r="J86" s="286" t="s">
        <v>554</v>
      </c>
      <c r="R86" s="286" t="str">
        <f t="shared" si="1"/>
        <v/>
      </c>
    </row>
    <row r="87" spans="4:18" s="286" customFormat="1" ht="15" customHeight="1">
      <c r="D87" s="294"/>
      <c r="E87" s="297" t="s">
        <v>556</v>
      </c>
      <c r="F87" s="295"/>
      <c r="J87" s="286" t="s">
        <v>555</v>
      </c>
      <c r="R87" s="286" t="str">
        <f t="shared" si="1"/>
        <v/>
      </c>
    </row>
    <row r="88" spans="4:18" s="286" customFormat="1" ht="15" customHeight="1">
      <c r="D88" s="287"/>
      <c r="E88" s="296" t="s">
        <v>556</v>
      </c>
      <c r="F88" s="353"/>
      <c r="J88" s="286" t="s">
        <v>556</v>
      </c>
      <c r="R88" s="286" t="str">
        <f t="shared" si="1"/>
        <v/>
      </c>
    </row>
    <row r="89" spans="4:18" s="286" customFormat="1" ht="15" customHeight="1">
      <c r="D89" s="383"/>
      <c r="E89" s="383" t="s">
        <v>557</v>
      </c>
      <c r="F89" s="357" t="str">
        <f>IF(COUNT(F86,F88),ROUND(SUM(F86)+SUM(F88),3),"")</f>
        <v/>
      </c>
      <c r="J89" s="286" t="s">
        <v>557</v>
      </c>
      <c r="R89" s="286" t="str">
        <f t="shared" si="1"/>
        <v/>
      </c>
    </row>
    <row r="90" spans="4:18" s="286" customFormat="1" ht="15" customHeight="1">
      <c r="D90" s="287"/>
      <c r="E90" s="296" t="s">
        <v>558</v>
      </c>
      <c r="F90" s="353"/>
      <c r="J90" s="286" t="s">
        <v>558</v>
      </c>
      <c r="R90" s="286" t="str">
        <f t="shared" si="1"/>
        <v/>
      </c>
    </row>
    <row r="91" spans="4:18" s="286" customFormat="1" ht="15" customHeight="1">
      <c r="D91" s="383"/>
      <c r="E91" s="383" t="s">
        <v>559</v>
      </c>
      <c r="F91" s="357" t="str">
        <f>+IF(COUNT(F89:F90),ROUND(SUM(F89)+SUM(F90),3),"")</f>
        <v/>
      </c>
      <c r="J91" s="286" t="s">
        <v>559</v>
      </c>
      <c r="R91" s="286" t="str">
        <f t="shared" si="1"/>
        <v/>
      </c>
    </row>
    <row r="92" spans="4:18" ht="15" customHeight="1"/>
  </sheetData>
  <sheetProtection algorithmName="SHA-512" hashValue="ppHHbChEyRlGt30jE/a0y8huRYrWy3fQf/RoUQptu9paTIMkQ6SuUr5O15BJ0sFSNrKF0d/9zZLTGYvBXGd43g==" saltValue="io5jNIZ5IeafHKBj3RVy3Q==" spinCount="100000"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workbookViewId="0">
      <selection activeCell="E12" sqref="E12"/>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c r="E2" s="8"/>
    </row>
    <row r="7" spans="4:14" ht="32.25" customHeight="1"/>
    <row r="8" spans="4:14" ht="21" customHeight="1">
      <c r="D8" s="489" t="s">
        <v>586</v>
      </c>
      <c r="E8" s="490"/>
      <c r="F8" s="491"/>
    </row>
    <row r="9" spans="4:14" ht="46.5" customHeight="1">
      <c r="D9" s="476" t="s">
        <v>104</v>
      </c>
      <c r="E9" s="477"/>
      <c r="F9" s="15" t="str">
        <f>IF('General Info'!E19="Half yearly","6 months ended (dd-mm-yyyy)","Year ended (dd-mm-yyyy)")</f>
        <v>Year ended (dd-mm-yyyy)</v>
      </c>
    </row>
    <row r="10" spans="4:14" ht="15" customHeight="1">
      <c r="D10" s="65" t="s">
        <v>59</v>
      </c>
      <c r="E10" s="1" t="s">
        <v>190</v>
      </c>
      <c r="F10" s="235" t="s">
        <v>838</v>
      </c>
      <c r="H10" s="191"/>
    </row>
    <row r="11" spans="4:14" ht="15" customHeight="1">
      <c r="D11" s="65" t="s">
        <v>60</v>
      </c>
      <c r="E11" s="1" t="s">
        <v>191</v>
      </c>
      <c r="F11" s="236">
        <v>44561</v>
      </c>
    </row>
    <row r="12" spans="4:14" ht="15" customHeight="1">
      <c r="D12" s="65" t="s">
        <v>61</v>
      </c>
      <c r="E12" s="1" t="s">
        <v>62</v>
      </c>
      <c r="F12" s="375" t="str">
        <f>+IF(COUNTA('General Info'!E21),'General Info'!E21,"")</f>
        <v>Unaudited</v>
      </c>
      <c r="N12" t="s">
        <v>16</v>
      </c>
    </row>
    <row r="13" spans="4:14" ht="15" customHeight="1">
      <c r="D13" s="288" t="s">
        <v>63</v>
      </c>
      <c r="E13" s="289" t="s">
        <v>13</v>
      </c>
      <c r="F13" s="290" t="str">
        <f>+IF(COUNTA('General Info'!E20),'General Info'!E20,"")</f>
        <v>Standalone</v>
      </c>
      <c r="N13" t="s">
        <v>55</v>
      </c>
    </row>
    <row r="14" spans="4:14" ht="18.75" customHeight="1">
      <c r="D14" s="291" t="s">
        <v>103</v>
      </c>
      <c r="E14" s="504" t="s">
        <v>585</v>
      </c>
      <c r="F14" s="506"/>
      <c r="G14" s="381"/>
    </row>
    <row r="15" spans="4:14" s="286" customFormat="1" ht="15.75" customHeight="1">
      <c r="D15" s="292"/>
      <c r="E15" s="298" t="s">
        <v>825</v>
      </c>
      <c r="F15" s="293"/>
    </row>
    <row r="16" spans="4:14" hidden="1">
      <c r="D16" s="98"/>
      <c r="E16" s="304" t="s">
        <v>514</v>
      </c>
      <c r="F16" s="354" t="str">
        <f>+IF(COUNTA('General Info'!E26),'General Info'!E26,"")</f>
        <v>Yes</v>
      </c>
    </row>
    <row r="17" spans="4:18">
      <c r="D17" s="305"/>
      <c r="E17" s="306" t="s">
        <v>826</v>
      </c>
      <c r="F17" s="305"/>
    </row>
    <row r="18" spans="4:18">
      <c r="D18" s="98"/>
      <c r="E18" s="304" t="s">
        <v>474</v>
      </c>
      <c r="F18" s="389">
        <f>+IF(COUNTA('Financial Results'!$G$41),'Financial Results'!$G$41,"")</f>
        <v>5.56</v>
      </c>
      <c r="J18" t="s">
        <v>824</v>
      </c>
      <c r="R18">
        <f>+IF(COUNT(F18),+F18,"")</f>
        <v>5.56</v>
      </c>
    </row>
    <row r="19" spans="4:18">
      <c r="D19" s="305"/>
      <c r="E19" s="306" t="s">
        <v>831</v>
      </c>
      <c r="F19" s="305"/>
      <c r="J19" t="s">
        <v>587</v>
      </c>
      <c r="R19" t="str">
        <f t="shared" ref="R19:R82" si="0">+IF(COUNT(F19),+F19,"")</f>
        <v/>
      </c>
    </row>
    <row r="20" spans="4:18">
      <c r="D20" s="330"/>
      <c r="E20" s="328" t="s">
        <v>588</v>
      </c>
      <c r="F20" s="6">
        <v>0</v>
      </c>
      <c r="J20" t="s">
        <v>588</v>
      </c>
      <c r="R20">
        <f t="shared" si="0"/>
        <v>0</v>
      </c>
    </row>
    <row r="21" spans="4:18">
      <c r="D21" s="331"/>
      <c r="E21" s="340" t="s">
        <v>589</v>
      </c>
      <c r="F21" s="275">
        <v>0</v>
      </c>
      <c r="J21" t="s">
        <v>589</v>
      </c>
      <c r="R21">
        <f t="shared" si="0"/>
        <v>0</v>
      </c>
    </row>
    <row r="22" spans="4:18">
      <c r="D22" s="333"/>
      <c r="E22" s="338" t="s">
        <v>590</v>
      </c>
      <c r="F22" s="274">
        <v>0</v>
      </c>
      <c r="J22" t="s">
        <v>590</v>
      </c>
      <c r="R22">
        <f t="shared" si="0"/>
        <v>0</v>
      </c>
    </row>
    <row r="23" spans="4:18">
      <c r="D23" s="333"/>
      <c r="E23" s="339" t="s">
        <v>591</v>
      </c>
      <c r="F23" s="36">
        <v>0</v>
      </c>
      <c r="J23" t="s">
        <v>591</v>
      </c>
      <c r="R23">
        <f t="shared" si="0"/>
        <v>0</v>
      </c>
    </row>
    <row r="24" spans="4:18">
      <c r="D24" s="333"/>
      <c r="E24" s="338" t="s">
        <v>592</v>
      </c>
      <c r="F24" s="36">
        <v>-1.99</v>
      </c>
      <c r="J24" t="s">
        <v>592</v>
      </c>
      <c r="R24">
        <f t="shared" si="0"/>
        <v>-1.99</v>
      </c>
    </row>
    <row r="25" spans="4:18">
      <c r="D25" s="334"/>
      <c r="E25" s="338" t="s">
        <v>593</v>
      </c>
      <c r="F25" s="36">
        <v>0</v>
      </c>
      <c r="J25" t="s">
        <v>593</v>
      </c>
      <c r="R25">
        <f t="shared" si="0"/>
        <v>0</v>
      </c>
    </row>
    <row r="26" spans="4:18">
      <c r="D26" s="331"/>
      <c r="E26" s="338" t="s">
        <v>594</v>
      </c>
      <c r="F26" s="275">
        <v>0</v>
      </c>
      <c r="J26" t="s">
        <v>594</v>
      </c>
      <c r="R26">
        <f t="shared" si="0"/>
        <v>0</v>
      </c>
    </row>
    <row r="27" spans="4:18">
      <c r="D27" s="333"/>
      <c r="E27" s="338" t="s">
        <v>595</v>
      </c>
      <c r="F27" s="36">
        <v>-13.75</v>
      </c>
      <c r="J27" t="s">
        <v>595</v>
      </c>
      <c r="R27">
        <f t="shared" si="0"/>
        <v>-13.75</v>
      </c>
    </row>
    <row r="28" spans="4:18">
      <c r="D28" s="334"/>
      <c r="E28" s="338" t="s">
        <v>596</v>
      </c>
      <c r="F28" s="36">
        <v>0</v>
      </c>
      <c r="J28" t="s">
        <v>596</v>
      </c>
      <c r="R28">
        <f t="shared" si="0"/>
        <v>0</v>
      </c>
    </row>
    <row r="29" spans="4:18">
      <c r="D29" s="334"/>
      <c r="E29" s="339" t="s">
        <v>597</v>
      </c>
      <c r="F29" s="36">
        <v>-2.74</v>
      </c>
      <c r="J29" t="s">
        <v>597</v>
      </c>
      <c r="R29">
        <f t="shared" si="0"/>
        <v>-2.74</v>
      </c>
    </row>
    <row r="30" spans="4:18">
      <c r="D30" s="331"/>
      <c r="E30" s="338" t="s">
        <v>598</v>
      </c>
      <c r="F30" s="36">
        <v>0</v>
      </c>
      <c r="J30" t="s">
        <v>598</v>
      </c>
      <c r="R30">
        <f t="shared" si="0"/>
        <v>0</v>
      </c>
    </row>
    <row r="31" spans="4:18">
      <c r="D31" s="333"/>
      <c r="E31" s="338" t="s">
        <v>599</v>
      </c>
      <c r="F31" s="36">
        <v>-0.23</v>
      </c>
      <c r="J31" t="s">
        <v>599</v>
      </c>
      <c r="R31">
        <f t="shared" si="0"/>
        <v>-0.23</v>
      </c>
    </row>
    <row r="32" spans="4:18">
      <c r="D32" s="333"/>
      <c r="E32" s="338" t="s">
        <v>600</v>
      </c>
      <c r="F32" s="275">
        <v>0</v>
      </c>
      <c r="J32" t="s">
        <v>600</v>
      </c>
      <c r="R32">
        <f t="shared" si="0"/>
        <v>0</v>
      </c>
    </row>
    <row r="33" spans="4:18">
      <c r="D33" s="334"/>
      <c r="E33" s="339" t="s">
        <v>601</v>
      </c>
      <c r="F33" s="274">
        <v>0</v>
      </c>
      <c r="J33" t="s">
        <v>601</v>
      </c>
      <c r="R33">
        <f t="shared" si="0"/>
        <v>0</v>
      </c>
    </row>
    <row r="34" spans="4:18" ht="30">
      <c r="D34" s="331"/>
      <c r="E34" s="338" t="s">
        <v>602</v>
      </c>
      <c r="F34" s="36">
        <v>0</v>
      </c>
      <c r="J34" t="s">
        <v>602</v>
      </c>
      <c r="R34">
        <f t="shared" si="0"/>
        <v>0</v>
      </c>
    </row>
    <row r="35" spans="4:18">
      <c r="D35" s="334"/>
      <c r="E35" s="338" t="s">
        <v>603</v>
      </c>
      <c r="F35" s="275">
        <v>0</v>
      </c>
      <c r="J35" t="s">
        <v>603</v>
      </c>
      <c r="R35">
        <f t="shared" si="0"/>
        <v>0</v>
      </c>
    </row>
    <row r="36" spans="4:18">
      <c r="D36" s="331"/>
      <c r="E36" s="339" t="s">
        <v>604</v>
      </c>
      <c r="F36" s="36">
        <v>0</v>
      </c>
      <c r="J36" t="s">
        <v>604</v>
      </c>
      <c r="R36">
        <f t="shared" si="0"/>
        <v>0</v>
      </c>
    </row>
    <row r="37" spans="4:18">
      <c r="D37" s="333"/>
      <c r="E37" s="338" t="s">
        <v>605</v>
      </c>
      <c r="F37" s="275">
        <v>0</v>
      </c>
      <c r="J37" t="s">
        <v>605</v>
      </c>
      <c r="R37">
        <f t="shared" si="0"/>
        <v>0</v>
      </c>
    </row>
    <row r="38" spans="4:18">
      <c r="D38" s="334"/>
      <c r="E38" s="337" t="s">
        <v>606</v>
      </c>
      <c r="F38" s="274">
        <v>0</v>
      </c>
      <c r="J38" t="s">
        <v>606</v>
      </c>
      <c r="R38">
        <f t="shared" si="0"/>
        <v>0</v>
      </c>
    </row>
    <row r="39" spans="4:18">
      <c r="D39" s="334"/>
      <c r="E39" s="337" t="s">
        <v>607</v>
      </c>
      <c r="F39" s="36">
        <v>0</v>
      </c>
      <c r="J39" t="s">
        <v>607</v>
      </c>
      <c r="R39">
        <f t="shared" si="0"/>
        <v>0</v>
      </c>
    </row>
    <row r="40" spans="4:18">
      <c r="D40" s="334"/>
      <c r="E40" s="339" t="s">
        <v>608</v>
      </c>
      <c r="F40" s="275">
        <v>0</v>
      </c>
      <c r="J40" t="s">
        <v>608</v>
      </c>
      <c r="R40">
        <f t="shared" si="0"/>
        <v>0</v>
      </c>
    </row>
    <row r="41" spans="4:18">
      <c r="D41" s="331"/>
      <c r="E41" s="338" t="s">
        <v>609</v>
      </c>
      <c r="F41" s="274">
        <v>0</v>
      </c>
      <c r="J41" t="s">
        <v>609</v>
      </c>
      <c r="R41">
        <f t="shared" si="0"/>
        <v>0</v>
      </c>
    </row>
    <row r="42" spans="4:18">
      <c r="D42" s="333"/>
      <c r="E42" s="338" t="s">
        <v>610</v>
      </c>
      <c r="F42" s="36">
        <v>0</v>
      </c>
      <c r="J42" t="s">
        <v>610</v>
      </c>
      <c r="R42">
        <f t="shared" si="0"/>
        <v>0</v>
      </c>
    </row>
    <row r="43" spans="4:18">
      <c r="D43" s="334"/>
      <c r="E43" s="337" t="s">
        <v>611</v>
      </c>
      <c r="F43" s="275">
        <v>0</v>
      </c>
      <c r="J43" t="s">
        <v>611</v>
      </c>
      <c r="R43">
        <f t="shared" si="0"/>
        <v>0</v>
      </c>
    </row>
    <row r="44" spans="4:18">
      <c r="D44" s="331"/>
      <c r="E44" s="339" t="s">
        <v>612</v>
      </c>
      <c r="F44" s="274">
        <v>0</v>
      </c>
      <c r="J44" t="s">
        <v>612</v>
      </c>
      <c r="R44">
        <f t="shared" si="0"/>
        <v>0</v>
      </c>
    </row>
    <row r="45" spans="4:18" ht="15" customHeight="1">
      <c r="D45" s="334"/>
      <c r="E45" s="338" t="s">
        <v>613</v>
      </c>
      <c r="F45" s="36">
        <v>0</v>
      </c>
      <c r="J45" t="s">
        <v>613</v>
      </c>
      <c r="R45">
        <f t="shared" si="0"/>
        <v>0</v>
      </c>
    </row>
    <row r="46" spans="4:18">
      <c r="D46" s="333"/>
      <c r="E46" s="337" t="s">
        <v>614</v>
      </c>
      <c r="F46" s="275">
        <v>0</v>
      </c>
      <c r="J46" t="s">
        <v>614</v>
      </c>
      <c r="R46">
        <f t="shared" si="0"/>
        <v>0</v>
      </c>
    </row>
    <row r="47" spans="4:18">
      <c r="D47" s="333"/>
      <c r="E47" s="337" t="s">
        <v>615</v>
      </c>
      <c r="F47" s="274">
        <v>0</v>
      </c>
      <c r="J47" t="s">
        <v>615</v>
      </c>
      <c r="R47">
        <f t="shared" si="0"/>
        <v>0</v>
      </c>
    </row>
    <row r="48" spans="4:18" ht="30">
      <c r="D48" s="332"/>
      <c r="E48" s="335" t="s">
        <v>616</v>
      </c>
      <c r="F48" s="37">
        <v>0</v>
      </c>
      <c r="J48" t="s">
        <v>616</v>
      </c>
      <c r="R48">
        <f t="shared" si="0"/>
        <v>0</v>
      </c>
    </row>
    <row r="49" spans="4:18">
      <c r="D49" s="305"/>
      <c r="E49" s="385" t="s">
        <v>617</v>
      </c>
      <c r="F49" s="358">
        <f>IF(COUNT(F20:F48),ROUND(SUM(F20:F39)-SUM(F40:F41)+SUM(F42:F43)-SUM(F44)+SUM(F45:F48),3),"")</f>
        <v>-18.71</v>
      </c>
      <c r="J49" t="s">
        <v>617</v>
      </c>
      <c r="R49">
        <f t="shared" si="0"/>
        <v>-18.71</v>
      </c>
    </row>
    <row r="50" spans="4:18">
      <c r="D50" s="386"/>
      <c r="E50" s="385" t="s">
        <v>524</v>
      </c>
      <c r="F50" s="358">
        <f>IF(COUNT(F18,F49),ROUND(SUM(F18)+SUM(F49),3),"")</f>
        <v>-13.15</v>
      </c>
      <c r="J50" t="s">
        <v>775</v>
      </c>
      <c r="R50">
        <f t="shared" si="0"/>
        <v>-13.15</v>
      </c>
    </row>
    <row r="51" spans="4:18">
      <c r="D51" s="330"/>
      <c r="E51" s="336" t="s">
        <v>525</v>
      </c>
      <c r="F51" s="6">
        <v>0</v>
      </c>
      <c r="J51" t="s">
        <v>776</v>
      </c>
      <c r="R51">
        <f t="shared" si="0"/>
        <v>0</v>
      </c>
    </row>
    <row r="52" spans="4:18">
      <c r="D52" s="334"/>
      <c r="E52" s="337" t="s">
        <v>526</v>
      </c>
      <c r="F52" s="36">
        <v>-1.0900000000000001</v>
      </c>
      <c r="J52" t="s">
        <v>777</v>
      </c>
      <c r="R52">
        <f t="shared" si="0"/>
        <v>-1.0900000000000001</v>
      </c>
    </row>
    <row r="53" spans="4:18">
      <c r="D53" s="334"/>
      <c r="E53" s="339" t="s">
        <v>527</v>
      </c>
      <c r="F53" s="36">
        <v>-13.75</v>
      </c>
      <c r="J53" t="s">
        <v>778</v>
      </c>
      <c r="R53">
        <f t="shared" si="0"/>
        <v>-13.75</v>
      </c>
    </row>
    <row r="54" spans="4:18">
      <c r="D54" s="334"/>
      <c r="E54" s="338" t="s">
        <v>528</v>
      </c>
      <c r="F54" s="275">
        <v>27.42</v>
      </c>
      <c r="J54" t="s">
        <v>779</v>
      </c>
      <c r="R54">
        <f t="shared" si="0"/>
        <v>27.42</v>
      </c>
    </row>
    <row r="55" spans="4:18">
      <c r="D55" s="329"/>
      <c r="E55" s="335" t="s">
        <v>529</v>
      </c>
      <c r="F55" s="37">
        <v>0</v>
      </c>
      <c r="J55" t="s">
        <v>780</v>
      </c>
      <c r="R55">
        <f t="shared" si="0"/>
        <v>0</v>
      </c>
    </row>
    <row r="56" spans="4:18">
      <c r="D56" s="386"/>
      <c r="E56" s="385" t="s">
        <v>530</v>
      </c>
      <c r="F56" s="358">
        <f>IF(COUNT(F50:F55),ROUND(SUM(F50)+SUM(F51)-SUM(F52)+SUM(F53)-SUM(F54)+SUM(F55),3),"")</f>
        <v>-53.23</v>
      </c>
      <c r="J56" t="s">
        <v>530</v>
      </c>
      <c r="R56">
        <f t="shared" si="0"/>
        <v>-53.23</v>
      </c>
    </row>
    <row r="57" spans="4:18">
      <c r="D57" s="305"/>
      <c r="E57" s="306" t="s">
        <v>829</v>
      </c>
      <c r="F57" s="305"/>
      <c r="J57" t="s">
        <v>531</v>
      </c>
      <c r="R57" t="str">
        <f t="shared" si="0"/>
        <v/>
      </c>
    </row>
    <row r="58" spans="4:18">
      <c r="D58" s="341"/>
      <c r="E58" s="328" t="s">
        <v>532</v>
      </c>
      <c r="F58" s="6">
        <v>0</v>
      </c>
      <c r="J58" t="s">
        <v>781</v>
      </c>
      <c r="R58">
        <f t="shared" si="0"/>
        <v>0</v>
      </c>
    </row>
    <row r="59" spans="4:18">
      <c r="D59" s="334"/>
      <c r="E59" s="338" t="s">
        <v>533</v>
      </c>
      <c r="F59" s="275">
        <v>0</v>
      </c>
      <c r="J59" t="s">
        <v>782</v>
      </c>
      <c r="R59">
        <f t="shared" si="0"/>
        <v>0</v>
      </c>
    </row>
    <row r="60" spans="4:18" ht="16.5" customHeight="1">
      <c r="D60" s="331"/>
      <c r="E60" s="338" t="s">
        <v>534</v>
      </c>
      <c r="F60" s="36">
        <v>0</v>
      </c>
      <c r="J60" t="s">
        <v>783</v>
      </c>
      <c r="R60">
        <f t="shared" si="0"/>
        <v>0</v>
      </c>
    </row>
    <row r="61" spans="4:18" ht="15.75" customHeight="1">
      <c r="D61" s="333"/>
      <c r="E61" s="339" t="s">
        <v>535</v>
      </c>
      <c r="F61" s="36">
        <v>0</v>
      </c>
      <c r="J61" t="s">
        <v>784</v>
      </c>
      <c r="R61">
        <f t="shared" si="0"/>
        <v>0</v>
      </c>
    </row>
    <row r="62" spans="4:18">
      <c r="D62" s="334"/>
      <c r="E62" s="338" t="s">
        <v>536</v>
      </c>
      <c r="F62" s="275">
        <v>0</v>
      </c>
      <c r="J62" t="s">
        <v>785</v>
      </c>
      <c r="R62">
        <f t="shared" si="0"/>
        <v>0</v>
      </c>
    </row>
    <row r="63" spans="4:18">
      <c r="D63" s="334"/>
      <c r="E63" s="338" t="s">
        <v>537</v>
      </c>
      <c r="F63" s="274">
        <v>0</v>
      </c>
      <c r="J63" t="s">
        <v>786</v>
      </c>
      <c r="R63">
        <f t="shared" si="0"/>
        <v>0</v>
      </c>
    </row>
    <row r="64" spans="4:18" ht="30">
      <c r="D64" s="331"/>
      <c r="E64" s="339" t="s">
        <v>618</v>
      </c>
      <c r="F64" s="36">
        <v>0</v>
      </c>
      <c r="J64" t="s">
        <v>618</v>
      </c>
      <c r="R64">
        <f t="shared" si="0"/>
        <v>0</v>
      </c>
    </row>
    <row r="65" spans="4:18" ht="30">
      <c r="D65" s="333"/>
      <c r="E65" s="338" t="s">
        <v>619</v>
      </c>
      <c r="F65" s="275">
        <v>0</v>
      </c>
      <c r="J65" t="s">
        <v>619</v>
      </c>
      <c r="R65">
        <f t="shared" si="0"/>
        <v>0</v>
      </c>
    </row>
    <row r="66" spans="4:18">
      <c r="D66" s="334"/>
      <c r="E66" s="338" t="s">
        <v>568</v>
      </c>
      <c r="F66" s="36">
        <v>0</v>
      </c>
      <c r="J66" t="s">
        <v>787</v>
      </c>
      <c r="R66">
        <f t="shared" si="0"/>
        <v>0</v>
      </c>
    </row>
    <row r="67" spans="4:18">
      <c r="D67" s="331"/>
      <c r="E67" s="338" t="s">
        <v>569</v>
      </c>
      <c r="F67" s="275">
        <v>0</v>
      </c>
      <c r="J67" t="s">
        <v>788</v>
      </c>
      <c r="R67">
        <f t="shared" si="0"/>
        <v>0</v>
      </c>
    </row>
    <row r="68" spans="4:18">
      <c r="D68" s="333"/>
      <c r="E68" s="338" t="s">
        <v>570</v>
      </c>
      <c r="F68" s="274">
        <v>0</v>
      </c>
      <c r="J68" t="s">
        <v>789</v>
      </c>
      <c r="R68">
        <f t="shared" si="0"/>
        <v>0</v>
      </c>
    </row>
    <row r="69" spans="4:18">
      <c r="D69" s="333"/>
      <c r="E69" s="338" t="s">
        <v>571</v>
      </c>
      <c r="F69" s="36">
        <v>0</v>
      </c>
      <c r="J69" t="s">
        <v>790</v>
      </c>
      <c r="R69">
        <f t="shared" si="0"/>
        <v>0</v>
      </c>
    </row>
    <row r="70" spans="4:18">
      <c r="D70" s="334"/>
      <c r="E70" s="338" t="s">
        <v>538</v>
      </c>
      <c r="F70" s="36">
        <v>0</v>
      </c>
      <c r="J70" t="s">
        <v>793</v>
      </c>
      <c r="R70">
        <f t="shared" si="0"/>
        <v>0</v>
      </c>
    </row>
    <row r="71" spans="4:18">
      <c r="D71" s="334"/>
      <c r="E71" s="338" t="s">
        <v>539</v>
      </c>
      <c r="F71" s="36">
        <v>0</v>
      </c>
      <c r="J71" t="s">
        <v>794</v>
      </c>
      <c r="R71">
        <f t="shared" si="0"/>
        <v>0</v>
      </c>
    </row>
    <row r="72" spans="4:18">
      <c r="D72" s="331"/>
      <c r="E72" s="339" t="s">
        <v>620</v>
      </c>
      <c r="F72" s="275">
        <v>0</v>
      </c>
      <c r="J72" t="s">
        <v>620</v>
      </c>
      <c r="R72">
        <f t="shared" si="0"/>
        <v>0</v>
      </c>
    </row>
    <row r="73" spans="4:18">
      <c r="D73" s="333"/>
      <c r="E73" s="338" t="s">
        <v>621</v>
      </c>
      <c r="F73" s="274">
        <v>0</v>
      </c>
      <c r="J73" t="s">
        <v>621</v>
      </c>
      <c r="R73">
        <f t="shared" si="0"/>
        <v>0</v>
      </c>
    </row>
    <row r="74" spans="4:18">
      <c r="D74" s="334"/>
      <c r="E74" s="338" t="s">
        <v>572</v>
      </c>
      <c r="F74" s="274">
        <v>0</v>
      </c>
      <c r="J74" t="s">
        <v>791</v>
      </c>
      <c r="R74">
        <f t="shared" si="0"/>
        <v>0</v>
      </c>
    </row>
    <row r="75" spans="4:18">
      <c r="D75" s="331"/>
      <c r="E75" s="339" t="s">
        <v>573</v>
      </c>
      <c r="F75" s="274">
        <v>0</v>
      </c>
      <c r="J75" t="s">
        <v>792</v>
      </c>
      <c r="R75">
        <f t="shared" si="0"/>
        <v>0</v>
      </c>
    </row>
    <row r="76" spans="4:18">
      <c r="D76" s="333"/>
      <c r="E76" s="338" t="s">
        <v>574</v>
      </c>
      <c r="F76" s="274">
        <v>0</v>
      </c>
      <c r="J76" t="s">
        <v>795</v>
      </c>
      <c r="R76">
        <f t="shared" si="0"/>
        <v>0</v>
      </c>
    </row>
    <row r="77" spans="4:18">
      <c r="D77" s="334"/>
      <c r="E77" s="339" t="s">
        <v>575</v>
      </c>
      <c r="F77" s="274">
        <v>0</v>
      </c>
      <c r="J77" t="s">
        <v>796</v>
      </c>
      <c r="R77">
        <f t="shared" si="0"/>
        <v>0</v>
      </c>
    </row>
    <row r="78" spans="4:18">
      <c r="D78" s="331"/>
      <c r="E78" s="338" t="s">
        <v>544</v>
      </c>
      <c r="F78" s="274">
        <v>0</v>
      </c>
      <c r="J78" t="s">
        <v>807</v>
      </c>
      <c r="R78">
        <f t="shared" si="0"/>
        <v>0</v>
      </c>
    </row>
    <row r="79" spans="4:18">
      <c r="D79" s="333"/>
      <c r="E79" s="338" t="s">
        <v>576</v>
      </c>
      <c r="F79" s="274">
        <v>0</v>
      </c>
      <c r="J79" t="s">
        <v>797</v>
      </c>
      <c r="R79">
        <f t="shared" si="0"/>
        <v>0</v>
      </c>
    </row>
    <row r="80" spans="4:18">
      <c r="D80" s="333"/>
      <c r="E80" s="338" t="s">
        <v>577</v>
      </c>
      <c r="F80" s="36">
        <v>0</v>
      </c>
      <c r="J80" t="s">
        <v>798</v>
      </c>
      <c r="R80">
        <f t="shared" si="0"/>
        <v>0</v>
      </c>
    </row>
    <row r="81" spans="4:18">
      <c r="D81" s="333"/>
      <c r="E81" s="338" t="s">
        <v>540</v>
      </c>
      <c r="F81" s="275">
        <v>0</v>
      </c>
      <c r="J81" t="s">
        <v>799</v>
      </c>
      <c r="R81">
        <f t="shared" si="0"/>
        <v>0</v>
      </c>
    </row>
    <row r="82" spans="4:18">
      <c r="D82" s="334"/>
      <c r="E82" s="338" t="s">
        <v>541</v>
      </c>
      <c r="F82" s="36">
        <v>0</v>
      </c>
      <c r="J82" t="s">
        <v>800</v>
      </c>
      <c r="R82">
        <f t="shared" si="0"/>
        <v>0</v>
      </c>
    </row>
    <row r="83" spans="4:18" ht="30">
      <c r="D83" s="331"/>
      <c r="E83" s="339" t="s">
        <v>542</v>
      </c>
      <c r="F83" s="36">
        <v>0</v>
      </c>
      <c r="J83" t="s">
        <v>801</v>
      </c>
      <c r="R83">
        <f t="shared" ref="R83:R113" si="1">+IF(COUNT(F83),+F83,"")</f>
        <v>0</v>
      </c>
    </row>
    <row r="84" spans="4:18" ht="30">
      <c r="D84" s="333"/>
      <c r="E84" s="338" t="s">
        <v>543</v>
      </c>
      <c r="F84" s="275">
        <v>0</v>
      </c>
      <c r="J84" t="s">
        <v>802</v>
      </c>
      <c r="R84">
        <f t="shared" si="1"/>
        <v>0</v>
      </c>
    </row>
    <row r="85" spans="4:18">
      <c r="D85" s="334"/>
      <c r="E85" s="338" t="s">
        <v>525</v>
      </c>
      <c r="F85" s="274">
        <v>0</v>
      </c>
      <c r="J85" t="s">
        <v>803</v>
      </c>
      <c r="R85">
        <f t="shared" si="1"/>
        <v>0</v>
      </c>
    </row>
    <row r="86" spans="4:18">
      <c r="D86" s="331"/>
      <c r="E86" s="338" t="s">
        <v>527</v>
      </c>
      <c r="F86" s="274">
        <v>0</v>
      </c>
      <c r="J86" t="s">
        <v>804</v>
      </c>
      <c r="R86">
        <f t="shared" si="1"/>
        <v>0</v>
      </c>
    </row>
    <row r="87" spans="4:18">
      <c r="D87" s="333"/>
      <c r="E87" s="338" t="s">
        <v>528</v>
      </c>
      <c r="F87" s="36">
        <v>0</v>
      </c>
      <c r="J87" t="s">
        <v>805</v>
      </c>
      <c r="R87">
        <f t="shared" si="1"/>
        <v>0</v>
      </c>
    </row>
    <row r="88" spans="4:18">
      <c r="D88" s="332"/>
      <c r="E88" s="335" t="s">
        <v>529</v>
      </c>
      <c r="F88" s="363">
        <v>0</v>
      </c>
      <c r="J88" t="s">
        <v>806</v>
      </c>
      <c r="R88">
        <f t="shared" si="1"/>
        <v>0</v>
      </c>
    </row>
    <row r="89" spans="4:18">
      <c r="D89" s="385"/>
      <c r="E89" s="385" t="s">
        <v>545</v>
      </c>
      <c r="F89" s="358">
        <v>0</v>
      </c>
      <c r="J89" t="s">
        <v>545</v>
      </c>
      <c r="R89">
        <f t="shared" si="1"/>
        <v>0</v>
      </c>
    </row>
    <row r="90" spans="4:18">
      <c r="D90" s="305"/>
      <c r="E90" s="306" t="s">
        <v>830</v>
      </c>
      <c r="F90" s="305"/>
      <c r="J90" t="s">
        <v>546</v>
      </c>
      <c r="R90" t="str">
        <f t="shared" si="1"/>
        <v/>
      </c>
    </row>
    <row r="91" spans="4:18">
      <c r="D91" s="330"/>
      <c r="E91" s="336" t="s">
        <v>622</v>
      </c>
      <c r="F91" s="364">
        <v>0</v>
      </c>
      <c r="J91" t="s">
        <v>622</v>
      </c>
      <c r="R91">
        <f t="shared" si="1"/>
        <v>0</v>
      </c>
    </row>
    <row r="92" spans="4:18">
      <c r="D92" s="331"/>
      <c r="E92" s="339" t="s">
        <v>623</v>
      </c>
      <c r="F92" s="36">
        <v>0</v>
      </c>
      <c r="J92" t="s">
        <v>623</v>
      </c>
      <c r="R92">
        <f t="shared" si="1"/>
        <v>0</v>
      </c>
    </row>
    <row r="93" spans="4:18">
      <c r="D93" s="334"/>
      <c r="E93" s="340" t="s">
        <v>547</v>
      </c>
      <c r="F93" s="275">
        <v>0</v>
      </c>
      <c r="J93" t="s">
        <v>808</v>
      </c>
      <c r="R93">
        <f t="shared" si="1"/>
        <v>0</v>
      </c>
    </row>
    <row r="94" spans="4:18">
      <c r="D94" s="331"/>
      <c r="E94" s="340" t="s">
        <v>548</v>
      </c>
      <c r="F94" s="36">
        <v>0</v>
      </c>
      <c r="J94" t="s">
        <v>809</v>
      </c>
      <c r="R94">
        <f t="shared" si="1"/>
        <v>0</v>
      </c>
    </row>
    <row r="95" spans="4:18">
      <c r="D95" s="334"/>
      <c r="E95" s="338" t="s">
        <v>580</v>
      </c>
      <c r="F95" s="36">
        <v>0</v>
      </c>
      <c r="J95" t="s">
        <v>810</v>
      </c>
      <c r="R95">
        <f t="shared" si="1"/>
        <v>0</v>
      </c>
    </row>
    <row r="96" spans="4:18">
      <c r="D96" s="334"/>
      <c r="E96" s="339" t="s">
        <v>581</v>
      </c>
      <c r="F96" s="36">
        <v>0</v>
      </c>
      <c r="J96" t="s">
        <v>811</v>
      </c>
      <c r="R96">
        <f t="shared" si="1"/>
        <v>0</v>
      </c>
    </row>
    <row r="97" spans="4:18">
      <c r="D97" s="331"/>
      <c r="E97" s="340" t="s">
        <v>582</v>
      </c>
      <c r="F97" s="275">
        <v>0</v>
      </c>
      <c r="J97" t="s">
        <v>812</v>
      </c>
      <c r="R97">
        <f t="shared" si="1"/>
        <v>0</v>
      </c>
    </row>
    <row r="98" spans="4:18">
      <c r="D98" s="334"/>
      <c r="E98" s="338" t="s">
        <v>549</v>
      </c>
      <c r="F98" s="36">
        <v>0</v>
      </c>
      <c r="J98" t="s">
        <v>813</v>
      </c>
      <c r="R98">
        <f t="shared" si="1"/>
        <v>0</v>
      </c>
    </row>
    <row r="99" spans="4:18">
      <c r="D99" s="334"/>
      <c r="E99" s="339" t="s">
        <v>550</v>
      </c>
      <c r="F99" s="275">
        <v>13.75</v>
      </c>
      <c r="J99" t="s">
        <v>814</v>
      </c>
      <c r="R99">
        <f t="shared" si="1"/>
        <v>13.75</v>
      </c>
    </row>
    <row r="100" spans="4:18">
      <c r="D100" s="334"/>
      <c r="E100" s="340" t="s">
        <v>551</v>
      </c>
      <c r="F100" s="36">
        <v>-39.83</v>
      </c>
      <c r="J100" t="s">
        <v>815</v>
      </c>
      <c r="R100">
        <f t="shared" si="1"/>
        <v>-39.83</v>
      </c>
    </row>
    <row r="101" spans="4:18">
      <c r="D101" s="334"/>
      <c r="E101" s="340" t="s">
        <v>583</v>
      </c>
      <c r="F101" s="36">
        <v>0</v>
      </c>
      <c r="J101" t="s">
        <v>816</v>
      </c>
      <c r="R101">
        <f t="shared" si="1"/>
        <v>0</v>
      </c>
    </row>
    <row r="102" spans="4:18">
      <c r="D102" s="334"/>
      <c r="E102" s="338" t="s">
        <v>584</v>
      </c>
      <c r="F102" s="36">
        <v>0</v>
      </c>
      <c r="J102" t="s">
        <v>817</v>
      </c>
      <c r="R102">
        <f t="shared" si="1"/>
        <v>0</v>
      </c>
    </row>
    <row r="103" spans="4:18">
      <c r="D103" s="334"/>
      <c r="E103" s="339" t="s">
        <v>552</v>
      </c>
      <c r="F103" s="36">
        <v>0</v>
      </c>
      <c r="J103" t="s">
        <v>818</v>
      </c>
      <c r="R103">
        <f t="shared" si="1"/>
        <v>0</v>
      </c>
    </row>
    <row r="104" spans="4:18">
      <c r="D104" s="334"/>
      <c r="E104" s="340" t="s">
        <v>526</v>
      </c>
      <c r="F104" s="36">
        <v>0.62</v>
      </c>
      <c r="J104" t="s">
        <v>819</v>
      </c>
      <c r="R104">
        <f t="shared" si="1"/>
        <v>0.62</v>
      </c>
    </row>
    <row r="105" spans="4:18">
      <c r="D105" s="334"/>
      <c r="E105" s="338" t="s">
        <v>528</v>
      </c>
      <c r="F105" s="36">
        <v>0</v>
      </c>
      <c r="J105" t="s">
        <v>820</v>
      </c>
      <c r="R105">
        <f t="shared" si="1"/>
        <v>0</v>
      </c>
    </row>
    <row r="106" spans="4:18">
      <c r="D106" s="329"/>
      <c r="E106" s="335" t="s">
        <v>529</v>
      </c>
      <c r="F106" s="363">
        <v>0</v>
      </c>
      <c r="J106" t="s">
        <v>821</v>
      </c>
      <c r="R106">
        <f t="shared" si="1"/>
        <v>0</v>
      </c>
    </row>
    <row r="107" spans="4:18">
      <c r="D107" s="386"/>
      <c r="E107" s="385" t="s">
        <v>553</v>
      </c>
      <c r="F107" s="358">
        <f>IF(COUNT(F91:F106),ROUND(SUM(F91)-SUM(F92)+SUM(F93)+SUM(F94)-SUM(F95)-SUM(F96)+SUM(F97)+SUM(F98)+SUM(F99)-SUM(F100)-SUM(F101)-SUM(F102)-SUM(F103)-SUM(F104)-SUM(F105)+SUM(F106),3),"")</f>
        <v>52.96</v>
      </c>
      <c r="J107" t="s">
        <v>553</v>
      </c>
      <c r="R107">
        <f t="shared" si="1"/>
        <v>52.96</v>
      </c>
    </row>
    <row r="108" spans="4:18" ht="30">
      <c r="D108" s="386"/>
      <c r="E108" s="385" t="s">
        <v>554</v>
      </c>
      <c r="F108" s="358">
        <f>IF(COUNT(F56:F107),ROUND(SUM(F56)+SUM(F89)+SUM(F107),3),"")</f>
        <v>-0.27</v>
      </c>
      <c r="J108" t="s">
        <v>554</v>
      </c>
      <c r="R108">
        <f t="shared" si="1"/>
        <v>-0.27</v>
      </c>
    </row>
    <row r="109" spans="4:18">
      <c r="D109" s="305"/>
      <c r="E109" s="306" t="s">
        <v>556</v>
      </c>
      <c r="F109" s="305"/>
      <c r="J109" t="s">
        <v>555</v>
      </c>
      <c r="R109" t="str">
        <f t="shared" si="1"/>
        <v/>
      </c>
    </row>
    <row r="110" spans="4:18">
      <c r="D110" s="98"/>
      <c r="E110" s="304" t="s">
        <v>556</v>
      </c>
      <c r="F110" s="362">
        <v>0</v>
      </c>
      <c r="J110" t="s">
        <v>556</v>
      </c>
      <c r="R110">
        <f t="shared" si="1"/>
        <v>0</v>
      </c>
    </row>
    <row r="111" spans="4:18">
      <c r="D111" s="386"/>
      <c r="E111" s="385" t="s">
        <v>557</v>
      </c>
      <c r="F111" s="358">
        <f>IF(COUNT(F108,F110),ROUND(SUM(F108)+SUM(F110),3),"")</f>
        <v>-0.27</v>
      </c>
      <c r="J111" t="s">
        <v>557</v>
      </c>
      <c r="R111">
        <f t="shared" si="1"/>
        <v>-0.27</v>
      </c>
    </row>
    <row r="112" spans="4:18">
      <c r="D112" s="98"/>
      <c r="E112" s="304" t="s">
        <v>558</v>
      </c>
      <c r="F112" s="362">
        <v>1.35</v>
      </c>
      <c r="J112" t="s">
        <v>558</v>
      </c>
      <c r="R112">
        <f t="shared" si="1"/>
        <v>1.35</v>
      </c>
    </row>
    <row r="113" spans="4:18">
      <c r="D113" s="386"/>
      <c r="E113" s="385" t="s">
        <v>559</v>
      </c>
      <c r="F113" s="358">
        <f>IF(COUNT(F111,F112),ROUND(SUM(F111)+SUM(F112),3),"")</f>
        <v>1.08</v>
      </c>
      <c r="J113" t="s">
        <v>559</v>
      </c>
      <c r="R113">
        <f t="shared" si="1"/>
        <v>1.08</v>
      </c>
    </row>
    <row r="114" spans="4:18"/>
  </sheetData>
  <sheetProtection algorithmName="SHA-512" hashValue="TD7teOicA+cy85Vtdv4wuRckRdbv815GO3TglHapz2uoDP1AxgVmpg0QDAMa1ciCIcrNReaqrSUtLW0WUR4Ydw==" saltValue="TODuZImBPcg+nayQU6sEIA=="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cloudconvert_18</cp:lastModifiedBy>
  <cp:lastPrinted>2015-10-28T09:37:58Z</cp:lastPrinted>
  <dcterms:created xsi:type="dcterms:W3CDTF">2006-09-16T00:00:00Z</dcterms:created>
  <dcterms:modified xsi:type="dcterms:W3CDTF">2026-05-01T08:56:23Z</dcterms:modified>
</cp:coreProperties>
</file>